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mc:AlternateContent xmlns:mc="http://schemas.openxmlformats.org/markup-compatibility/2006">
    <mc:Choice Requires="x15">
      <x15ac:absPath xmlns:x15ac="http://schemas.microsoft.com/office/spreadsheetml/2010/11/ac" url="U:\My Documents\2022\ZAVRŠNI OBRAČUN\"/>
    </mc:Choice>
  </mc:AlternateContent>
  <xr:revisionPtr revIDLastSave="0" documentId="10_ncr:100000_{E419BCA9-0247-485B-BFC1-6176E4A98627}" xr6:coauthVersionLast="31" xr6:coauthVersionMax="31"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17"/>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F285" i="9"/>
  <c r="H284" i="9"/>
  <c r="G284" i="9"/>
  <c r="F284" i="9"/>
  <c r="H283" i="9"/>
  <c r="G283" i="9"/>
  <c r="F283" i="9"/>
  <c r="F282" i="9"/>
  <c r="H281" i="9"/>
  <c r="G281" i="9"/>
  <c r="F281" i="9"/>
  <c r="H280" i="9"/>
  <c r="G280" i="9"/>
  <c r="F280" i="9"/>
  <c r="F275" i="9" s="1"/>
  <c r="H279" i="9"/>
  <c r="G279" i="9"/>
  <c r="F279" i="9"/>
  <c r="F278" i="9"/>
  <c r="F277" i="9"/>
  <c r="F276" i="9"/>
  <c r="L274" i="9"/>
  <c r="H274" i="9"/>
  <c r="F274" i="9"/>
  <c r="I273" i="9"/>
  <c r="H273" i="9"/>
  <c r="F273" i="9"/>
  <c r="E272" i="9"/>
  <c r="M271" i="9"/>
  <c r="L271" i="9"/>
  <c r="F271" i="9" s="1"/>
  <c r="E271" i="9"/>
  <c r="B271" i="9" s="1"/>
  <c r="M270" i="9"/>
  <c r="L270" i="9"/>
  <c r="F270" i="9" s="1"/>
  <c r="B270" i="9" s="1"/>
  <c r="E270" i="9"/>
  <c r="M269" i="9"/>
  <c r="L269" i="9"/>
  <c r="F269" i="9" s="1"/>
  <c r="E269" i="9"/>
  <c r="M268" i="9"/>
  <c r="L268" i="9"/>
  <c r="F268" i="9"/>
  <c r="E268" i="9"/>
  <c r="M267" i="9"/>
  <c r="L267" i="9"/>
  <c r="F267" i="9" s="1"/>
  <c r="E267" i="9"/>
  <c r="B267" i="9" s="1"/>
  <c r="M266" i="9"/>
  <c r="L266" i="9"/>
  <c r="F266" i="9" s="1"/>
  <c r="E266" i="9"/>
  <c r="B266" i="9"/>
  <c r="M265" i="9"/>
  <c r="L265" i="9"/>
  <c r="F265" i="9" s="1"/>
  <c r="E265" i="9"/>
  <c r="M264" i="9"/>
  <c r="L264" i="9"/>
  <c r="F264" i="9"/>
  <c r="E264" i="9"/>
  <c r="M263" i="9"/>
  <c r="L263" i="9"/>
  <c r="F263" i="9" s="1"/>
  <c r="E263" i="9"/>
  <c r="B263" i="9" s="1"/>
  <c r="M262" i="9"/>
  <c r="L262" i="9"/>
  <c r="F262" i="9" s="1"/>
  <c r="B262" i="9" s="1"/>
  <c r="E262" i="9"/>
  <c r="M261" i="9"/>
  <c r="L261" i="9"/>
  <c r="F261" i="9" s="1"/>
  <c r="E261" i="9"/>
  <c r="M260" i="9"/>
  <c r="L260" i="9"/>
  <c r="F260" i="9"/>
  <c r="E260" i="9"/>
  <c r="M259" i="9"/>
  <c r="L259" i="9"/>
  <c r="F259" i="9" s="1"/>
  <c r="E259" i="9"/>
  <c r="B259" i="9" s="1"/>
  <c r="M258" i="9"/>
  <c r="L258" i="9"/>
  <c r="F258" i="9" s="1"/>
  <c r="E258" i="9"/>
  <c r="B258" i="9"/>
  <c r="M257" i="9"/>
  <c r="L257" i="9"/>
  <c r="F257" i="9" s="1"/>
  <c r="E257" i="9"/>
  <c r="M256" i="9"/>
  <c r="L256" i="9"/>
  <c r="F256" i="9"/>
  <c r="E256" i="9"/>
  <c r="M255" i="9"/>
  <c r="L255" i="9"/>
  <c r="F255" i="9" s="1"/>
  <c r="E255" i="9"/>
  <c r="B255" i="9" s="1"/>
  <c r="M254" i="9"/>
  <c r="L254" i="9"/>
  <c r="F254" i="9" s="1"/>
  <c r="B254" i="9" s="1"/>
  <c r="E254" i="9"/>
  <c r="M253" i="9"/>
  <c r="L253" i="9"/>
  <c r="F253" i="9" s="1"/>
  <c r="E253" i="9"/>
  <c r="M252" i="9"/>
  <c r="L252" i="9"/>
  <c r="F252" i="9"/>
  <c r="E252" i="9"/>
  <c r="M251" i="9"/>
  <c r="L251" i="9"/>
  <c r="F251" i="9" s="1"/>
  <c r="E251" i="9"/>
  <c r="B251" i="9" s="1"/>
  <c r="M250" i="9"/>
  <c r="L250" i="9"/>
  <c r="F250" i="9" s="1"/>
  <c r="E250" i="9"/>
  <c r="B250" i="9"/>
  <c r="M249" i="9"/>
  <c r="L249" i="9"/>
  <c r="F249" i="9" s="1"/>
  <c r="E249" i="9"/>
  <c r="M248" i="9"/>
  <c r="L248" i="9"/>
  <c r="F248" i="9"/>
  <c r="E248" i="9"/>
  <c r="M247" i="9"/>
  <c r="L247" i="9"/>
  <c r="F247" i="9" s="1"/>
  <c r="E247" i="9"/>
  <c r="B247" i="9" s="1"/>
  <c r="M246" i="9"/>
  <c r="L246" i="9"/>
  <c r="F246" i="9" s="1"/>
  <c r="B246" i="9" s="1"/>
  <c r="E246" i="9"/>
  <c r="M245" i="9"/>
  <c r="L245" i="9"/>
  <c r="F245" i="9" s="1"/>
  <c r="E245" i="9"/>
  <c r="M244" i="9"/>
  <c r="L244" i="9"/>
  <c r="F244" i="9"/>
  <c r="E244" i="9"/>
  <c r="M243" i="9"/>
  <c r="L243" i="9"/>
  <c r="F243" i="9" s="1"/>
  <c r="E243" i="9"/>
  <c r="B243" i="9" s="1"/>
  <c r="M242" i="9"/>
  <c r="L242" i="9"/>
  <c r="F242" i="9" s="1"/>
  <c r="E242" i="9"/>
  <c r="B242" i="9"/>
  <c r="M241" i="9"/>
  <c r="L241" i="9"/>
  <c r="F241" i="9" s="1"/>
  <c r="E241" i="9"/>
  <c r="M240" i="9"/>
  <c r="L240" i="9"/>
  <c r="F240" i="9"/>
  <c r="E240" i="9"/>
  <c r="M239" i="9"/>
  <c r="L239" i="9"/>
  <c r="F239" i="9" s="1"/>
  <c r="E239" i="9"/>
  <c r="B239" i="9" s="1"/>
  <c r="M238" i="9"/>
  <c r="L238" i="9"/>
  <c r="F238" i="9" s="1"/>
  <c r="B238" i="9" s="1"/>
  <c r="E238" i="9"/>
  <c r="M237" i="9"/>
  <c r="L237" i="9"/>
  <c r="F237" i="9" s="1"/>
  <c r="E237" i="9"/>
  <c r="M236" i="9"/>
  <c r="L236" i="9"/>
  <c r="F236" i="9"/>
  <c r="E236" i="9"/>
  <c r="M235" i="9"/>
  <c r="L235" i="9"/>
  <c r="F235" i="9"/>
  <c r="E235" i="9"/>
  <c r="M234" i="9"/>
  <c r="L234" i="9"/>
  <c r="E234" i="9"/>
  <c r="M233" i="9"/>
  <c r="L233" i="9"/>
  <c r="E233" i="9"/>
  <c r="M232" i="9"/>
  <c r="L232" i="9"/>
  <c r="F232" i="9"/>
  <c r="E232" i="9"/>
  <c r="M231" i="9"/>
  <c r="L231" i="9"/>
  <c r="F231" i="9"/>
  <c r="E231" i="9"/>
  <c r="M230" i="9"/>
  <c r="L230" i="9"/>
  <c r="E230" i="9"/>
  <c r="M229" i="9"/>
  <c r="L229" i="9"/>
  <c r="E229" i="9"/>
  <c r="M228" i="9"/>
  <c r="L228" i="9"/>
  <c r="F228" i="9"/>
  <c r="E228" i="9"/>
  <c r="M227" i="9"/>
  <c r="L227" i="9"/>
  <c r="F227" i="9"/>
  <c r="E227" i="9"/>
  <c r="M226" i="9"/>
  <c r="L226" i="9"/>
  <c r="E226" i="9"/>
  <c r="H225" i="9"/>
  <c r="E225" i="9" s="1"/>
  <c r="B225" i="9" s="1"/>
  <c r="G225" i="9"/>
  <c r="F225" i="9"/>
  <c r="M224" i="9"/>
  <c r="L224" i="9"/>
  <c r="F224" i="9"/>
  <c r="E224" i="9"/>
  <c r="B224" i="9" s="1"/>
  <c r="M223" i="9"/>
  <c r="L223" i="9"/>
  <c r="F223" i="9" s="1"/>
  <c r="E223" i="9"/>
  <c r="M222" i="9"/>
  <c r="L222" i="9"/>
  <c r="F222" i="9" s="1"/>
  <c r="B222" i="9" s="1"/>
  <c r="E222" i="9"/>
  <c r="M221" i="9"/>
  <c r="L221" i="9"/>
  <c r="F221" i="9" s="1"/>
  <c r="B221" i="9" s="1"/>
  <c r="E221" i="9"/>
  <c r="M220" i="9"/>
  <c r="L220" i="9"/>
  <c r="F220" i="9"/>
  <c r="E220" i="9"/>
  <c r="B220" i="9" s="1"/>
  <c r="M219" i="9"/>
  <c r="L219" i="9"/>
  <c r="F219" i="9" s="1"/>
  <c r="E219" i="9"/>
  <c r="M218" i="9"/>
  <c r="L218" i="9"/>
  <c r="F218" i="9" s="1"/>
  <c r="B218" i="9" s="1"/>
  <c r="E218" i="9"/>
  <c r="M217" i="9"/>
  <c r="L217" i="9"/>
  <c r="F217" i="9" s="1"/>
  <c r="B217" i="9" s="1"/>
  <c r="E217" i="9"/>
  <c r="M216" i="9"/>
  <c r="L216" i="9"/>
  <c r="E216" i="9"/>
  <c r="M215" i="9"/>
  <c r="L215" i="9"/>
  <c r="F215" i="9" s="1"/>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G158" i="9"/>
  <c r="E158" i="9" s="1"/>
  <c r="B158" i="9" s="1"/>
  <c r="F158" i="9"/>
  <c r="H157" i="9"/>
  <c r="E157" i="9" s="1"/>
  <c r="B157" i="9" s="1"/>
  <c r="G157" i="9"/>
  <c r="F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F142" i="9"/>
  <c r="H141" i="9"/>
  <c r="E141" i="9" s="1"/>
  <c r="G141" i="9"/>
  <c r="F141" i="9"/>
  <c r="B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E115" i="9" s="1"/>
  <c r="B115" i="9" s="1"/>
  <c r="G115" i="9"/>
  <c r="F115" i="9"/>
  <c r="H114" i="9"/>
  <c r="G114" i="9"/>
  <c r="E114" i="9" s="1"/>
  <c r="B114" i="9" s="1"/>
  <c r="F114" i="9"/>
  <c r="H113" i="9"/>
  <c r="G113" i="9"/>
  <c r="E113" i="9" s="1"/>
  <c r="F113" i="9"/>
  <c r="B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F103" i="9"/>
  <c r="B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E70" i="9" s="1"/>
  <c r="B70" i="9" s="1"/>
  <c r="G70" i="9"/>
  <c r="F70" i="9"/>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E27" i="9" s="1"/>
  <c r="B27" i="9" s="1"/>
  <c r="G27" i="9"/>
  <c r="F27" i="9"/>
  <c r="H26" i="9"/>
  <c r="G26" i="9"/>
  <c r="F26" i="9"/>
  <c r="H25" i="9"/>
  <c r="G25" i="9"/>
  <c r="E25" i="9" s="1"/>
  <c r="B25" i="9" s="1"/>
  <c r="F25" i="9"/>
  <c r="H24" i="9"/>
  <c r="G24" i="9"/>
  <c r="E24" i="9" s="1"/>
  <c r="B24" i="9" s="1"/>
  <c r="F24" i="9"/>
  <c r="H23" i="9"/>
  <c r="E23" i="9" s="1"/>
  <c r="B23" i="9" s="1"/>
  <c r="G23" i="9"/>
  <c r="F23" i="9"/>
  <c r="H22" i="9"/>
  <c r="G22" i="9"/>
  <c r="F22" i="9"/>
  <c r="E22" i="9"/>
  <c r="B22" i="9" s="1"/>
  <c r="H21" i="9"/>
  <c r="G21" i="9"/>
  <c r="E21" i="9" s="1"/>
  <c r="B21" i="9" s="1"/>
  <c r="F21" i="9"/>
  <c r="F20" i="9"/>
  <c r="F4" i="9"/>
  <c r="O3" i="9"/>
  <c r="G274" i="9" s="1"/>
  <c r="E274" i="9" s="1"/>
  <c r="B274" i="9" s="1"/>
  <c r="I3" i="9"/>
  <c r="H3" i="9"/>
  <c r="G3" i="9"/>
  <c r="D101" i="8"/>
  <c r="D95" i="8"/>
  <c r="C1570" i="1" s="1"/>
  <c r="D90" i="8"/>
  <c r="D85" i="8"/>
  <c r="D80" i="8"/>
  <c r="D75" i="8"/>
  <c r="C1550" i="1" s="1"/>
  <c r="D70" i="8"/>
  <c r="D65" i="8"/>
  <c r="D60" i="8"/>
  <c r="D55" i="8"/>
  <c r="C1530" i="1" s="1"/>
  <c r="D50" i="8"/>
  <c r="D44" i="8"/>
  <c r="D36" i="8"/>
  <c r="D26" i="8"/>
  <c r="D24" i="8"/>
  <c r="D18" i="8"/>
  <c r="D6" i="8" s="1"/>
  <c r="D8" i="8"/>
  <c r="E44" i="7"/>
  <c r="D44" i="7"/>
  <c r="E39" i="7"/>
  <c r="D39" i="7"/>
  <c r="E38" i="7"/>
  <c r="D38" i="7"/>
  <c r="E30" i="7"/>
  <c r="D30" i="7"/>
  <c r="E23" i="7"/>
  <c r="E22" i="7" s="1"/>
  <c r="D23" i="7"/>
  <c r="D22" i="7" s="1"/>
  <c r="E14" i="7"/>
  <c r="D14" i="7"/>
  <c r="E7" i="7"/>
  <c r="D7" i="7"/>
  <c r="E6" i="7"/>
  <c r="D6" i="7"/>
  <c r="F140" i="6"/>
  <c r="F139" i="6"/>
  <c r="F138" i="6"/>
  <c r="F137" i="6"/>
  <c r="F136" i="6"/>
  <c r="F135" i="6"/>
  <c r="F134" i="6"/>
  <c r="F133" i="6"/>
  <c r="F132" i="6"/>
  <c r="F131" i="6"/>
  <c r="F130" i="6"/>
  <c r="E130" i="6"/>
  <c r="D130" i="6"/>
  <c r="D129" i="6" s="1"/>
  <c r="C1423" i="1" s="1"/>
  <c r="E129" i="6"/>
  <c r="F128" i="6"/>
  <c r="F127" i="6"/>
  <c r="F126" i="6"/>
  <c r="F125" i="6"/>
  <c r="F124" i="6"/>
  <c r="F123" i="6"/>
  <c r="F122" i="6"/>
  <c r="E122" i="6"/>
  <c r="D122" i="6"/>
  <c r="F121" i="6"/>
  <c r="F120" i="6"/>
  <c r="F119" i="6"/>
  <c r="E118" i="6"/>
  <c r="D118" i="6"/>
  <c r="F117" i="6"/>
  <c r="F116" i="6"/>
  <c r="E115" i="6"/>
  <c r="D115" i="6"/>
  <c r="C1409" i="1" s="1"/>
  <c r="F113" i="6"/>
  <c r="F112" i="6"/>
  <c r="F111" i="6"/>
  <c r="F110" i="6"/>
  <c r="F109" i="6"/>
  <c r="F108" i="6"/>
  <c r="E107" i="6"/>
  <c r="D107" i="6"/>
  <c r="F106" i="6"/>
  <c r="F105" i="6"/>
  <c r="F104" i="6"/>
  <c r="F103" i="6"/>
  <c r="F102" i="6"/>
  <c r="F101" i="6"/>
  <c r="F100" i="6"/>
  <c r="E99" i="6"/>
  <c r="D99" i="6"/>
  <c r="F98" i="6"/>
  <c r="F97" i="6"/>
  <c r="F96" i="6"/>
  <c r="F95" i="6"/>
  <c r="E94" i="6"/>
  <c r="D94" i="6"/>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F50" i="6"/>
  <c r="E50" i="6"/>
  <c r="D50" i="6"/>
  <c r="F49" i="6"/>
  <c r="F48" i="6"/>
  <c r="F47" i="6"/>
  <c r="F46" i="6"/>
  <c r="F45" i="6"/>
  <c r="F44" i="6"/>
  <c r="E43" i="6"/>
  <c r="D43" i="6"/>
  <c r="F43" i="6" s="1"/>
  <c r="F42" i="6"/>
  <c r="F41" i="6"/>
  <c r="F40" i="6"/>
  <c r="E39" i="6"/>
  <c r="D39" i="6"/>
  <c r="C1333" i="1" s="1"/>
  <c r="F38" i="6"/>
  <c r="F37" i="6"/>
  <c r="F36" i="6"/>
  <c r="E36" i="6"/>
  <c r="D36" i="6"/>
  <c r="F34" i="6"/>
  <c r="F33" i="6"/>
  <c r="F32" i="6"/>
  <c r="F31" i="6"/>
  <c r="F30" i="6"/>
  <c r="F29" i="6"/>
  <c r="E28" i="6"/>
  <c r="D1322" i="1" s="1"/>
  <c r="G1322" i="1" s="1"/>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7" i="5"/>
  <c r="F196" i="5"/>
  <c r="F195" i="5"/>
  <c r="F194" i="5"/>
  <c r="F193" i="5"/>
  <c r="F192" i="5"/>
  <c r="E191" i="5"/>
  <c r="E190" i="5" s="1"/>
  <c r="H291" i="9" s="1"/>
  <c r="D191" i="5"/>
  <c r="F191" i="5" s="1"/>
  <c r="F189" i="5"/>
  <c r="F188" i="5"/>
  <c r="F187" i="5"/>
  <c r="F186" i="5"/>
  <c r="F185" i="5"/>
  <c r="F184" i="5"/>
  <c r="F183" i="5"/>
  <c r="F182" i="5"/>
  <c r="F181" i="5"/>
  <c r="E180" i="5"/>
  <c r="D180" i="5"/>
  <c r="F179" i="5"/>
  <c r="F178" i="5"/>
  <c r="E177" i="5"/>
  <c r="D1154" i="1"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E142" i="5"/>
  <c r="E134" i="5" s="1"/>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D87" i="5"/>
  <c r="F86" i="5"/>
  <c r="F85" i="5"/>
  <c r="F84" i="5"/>
  <c r="F83" i="5"/>
  <c r="F82" i="5"/>
  <c r="F81" i="5"/>
  <c r="F80" i="5"/>
  <c r="F79" i="5"/>
  <c r="E79" i="5"/>
  <c r="D79" i="5"/>
  <c r="E78" i="5"/>
  <c r="D1056" i="1" s="1"/>
  <c r="D78" i="5"/>
  <c r="F77" i="5"/>
  <c r="F76" i="5"/>
  <c r="F75" i="5"/>
  <c r="F74" i="5"/>
  <c r="F73" i="5"/>
  <c r="F72" i="5"/>
  <c r="F71" i="5"/>
  <c r="F70" i="5"/>
  <c r="E70" i="5"/>
  <c r="D70" i="5"/>
  <c r="D69" i="5" s="1"/>
  <c r="F69"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E617" i="4"/>
  <c r="D617" i="4"/>
  <c r="F616" i="4"/>
  <c r="F615" i="4"/>
  <c r="F614" i="4"/>
  <c r="F613"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F594" i="4"/>
  <c r="E594" i="4"/>
  <c r="D594" i="4"/>
  <c r="D593" i="4" s="1"/>
  <c r="F592" i="4"/>
  <c r="F591" i="4"/>
  <c r="F590" i="4"/>
  <c r="E590" i="4"/>
  <c r="D590" i="4"/>
  <c r="F589" i="4"/>
  <c r="F588" i="4"/>
  <c r="E587" i="4"/>
  <c r="D587" i="4"/>
  <c r="F587" i="4" s="1"/>
  <c r="F586" i="4"/>
  <c r="E585" i="4"/>
  <c r="D585" i="4"/>
  <c r="F585" i="4" s="1"/>
  <c r="F584" i="4"/>
  <c r="F583" i="4"/>
  <c r="F582" i="4"/>
  <c r="F581" i="4"/>
  <c r="E581" i="4"/>
  <c r="E580" i="4" s="1"/>
  <c r="D581" i="4"/>
  <c r="D580" i="4"/>
  <c r="F579" i="4"/>
  <c r="F578" i="4"/>
  <c r="F577" i="4"/>
  <c r="E577" i="4"/>
  <c r="D577" i="4"/>
  <c r="F576" i="4"/>
  <c r="F575" i="4"/>
  <c r="F574" i="4"/>
  <c r="E574" i="4"/>
  <c r="D574" i="4"/>
  <c r="F573" i="4"/>
  <c r="F572" i="4"/>
  <c r="E571" i="4"/>
  <c r="D571" i="4"/>
  <c r="F571" i="4" s="1"/>
  <c r="F570" i="4"/>
  <c r="F569" i="4"/>
  <c r="E568" i="4"/>
  <c r="D568" i="4"/>
  <c r="F566" i="4"/>
  <c r="F565" i="4"/>
  <c r="F564" i="4"/>
  <c r="E563" i="4"/>
  <c r="F563" i="4" s="1"/>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F495" i="4" s="1"/>
  <c r="D495" i="4"/>
  <c r="F494" i="4"/>
  <c r="F493" i="4"/>
  <c r="F492" i="4"/>
  <c r="F491" i="4"/>
  <c r="E490" i="4"/>
  <c r="D490" i="4"/>
  <c r="F490" i="4" s="1"/>
  <c r="F489" i="4"/>
  <c r="F488" i="4"/>
  <c r="F487" i="4"/>
  <c r="F486" i="4"/>
  <c r="E485" i="4"/>
  <c r="D485" i="4"/>
  <c r="F485" i="4" s="1"/>
  <c r="F483" i="4"/>
  <c r="F482" i="4"/>
  <c r="E481" i="4"/>
  <c r="D481" i="4"/>
  <c r="F481" i="4" s="1"/>
  <c r="F480" i="4"/>
  <c r="F479" i="4"/>
  <c r="F478" i="4"/>
  <c r="E478" i="4"/>
  <c r="D478" i="4"/>
  <c r="F477" i="4"/>
  <c r="F476" i="4"/>
  <c r="F475" i="4"/>
  <c r="F474" i="4"/>
  <c r="E473" i="4"/>
  <c r="D473" i="4"/>
  <c r="F473" i="4" s="1"/>
  <c r="F471" i="4"/>
  <c r="F470" i="4"/>
  <c r="E469" i="4"/>
  <c r="E459" i="4" s="1"/>
  <c r="D469" i="4"/>
  <c r="F469" i="4" s="1"/>
  <c r="F468" i="4"/>
  <c r="F467" i="4"/>
  <c r="F466" i="4"/>
  <c r="E466" i="4"/>
  <c r="D466" i="4"/>
  <c r="F465" i="4"/>
  <c r="F464" i="4"/>
  <c r="F463" i="4"/>
  <c r="E463" i="4"/>
  <c r="D463" i="4"/>
  <c r="F462" i="4"/>
  <c r="F461" i="4"/>
  <c r="E460" i="4"/>
  <c r="D460" i="4"/>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F427" i="4" s="1"/>
  <c r="D427" i="4"/>
  <c r="F426" i="4"/>
  <c r="F425" i="4"/>
  <c r="F424" i="4"/>
  <c r="F423" i="4"/>
  <c r="E422" i="4"/>
  <c r="E421" i="4" s="1"/>
  <c r="D422" i="4"/>
  <c r="E418" i="4"/>
  <c r="F418" i="4" s="1"/>
  <c r="D418" i="4"/>
  <c r="E417" i="4"/>
  <c r="D417" i="4"/>
  <c r="E416" i="4"/>
  <c r="E643" i="4" s="1"/>
  <c r="D416" i="4"/>
  <c r="F411" i="4"/>
  <c r="F410" i="4"/>
  <c r="F409" i="4"/>
  <c r="F406" i="4"/>
  <c r="F405" i="4"/>
  <c r="F404" i="4"/>
  <c r="F403" i="4"/>
  <c r="E402" i="4"/>
  <c r="D402" i="4"/>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5" i="4"/>
  <c r="F354" i="4"/>
  <c r="F353" i="4"/>
  <c r="E352" i="4"/>
  <c r="F352" i="4" s="1"/>
  <c r="D352" i="4"/>
  <c r="D351" i="4"/>
  <c r="F349" i="4"/>
  <c r="E348" i="4"/>
  <c r="D348" i="4"/>
  <c r="F348" i="4" s="1"/>
  <c r="F347" i="4"/>
  <c r="F346" i="4"/>
  <c r="E345" i="4"/>
  <c r="E344" i="4" s="1"/>
  <c r="D345" i="4"/>
  <c r="F343" i="4"/>
  <c r="F342" i="4"/>
  <c r="F341" i="4"/>
  <c r="F340" i="4"/>
  <c r="F339" i="4"/>
  <c r="E339" i="4"/>
  <c r="D339" i="4"/>
  <c r="F338" i="4"/>
  <c r="F337" i="4"/>
  <c r="E336" i="4"/>
  <c r="D336" i="4"/>
  <c r="F335" i="4"/>
  <c r="F334" i="4"/>
  <c r="F333" i="4"/>
  <c r="F332" i="4"/>
  <c r="E331" i="4"/>
  <c r="D331" i="4"/>
  <c r="F331" i="4" s="1"/>
  <c r="F330" i="4"/>
  <c r="F329" i="4"/>
  <c r="F328" i="4"/>
  <c r="F327" i="4"/>
  <c r="E326" i="4"/>
  <c r="F326" i="4" s="1"/>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E299"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D263" i="4"/>
  <c r="F262" i="4"/>
  <c r="F261" i="4"/>
  <c r="F260" i="4"/>
  <c r="F259" i="4"/>
  <c r="E259" i="4"/>
  <c r="D259" i="4"/>
  <c r="F258" i="4"/>
  <c r="F257" i="4"/>
  <c r="F256" i="4"/>
  <c r="F255" i="4"/>
  <c r="F254" i="4"/>
  <c r="F253" i="4"/>
  <c r="E253" i="4"/>
  <c r="D253" i="4"/>
  <c r="D252" i="4" s="1"/>
  <c r="E252" i="4"/>
  <c r="F251" i="4"/>
  <c r="F250" i="4"/>
  <c r="F249" i="4"/>
  <c r="F248" i="4"/>
  <c r="E247" i="4"/>
  <c r="D247" i="4"/>
  <c r="F247" i="4" s="1"/>
  <c r="F246" i="4"/>
  <c r="F245" i="4"/>
  <c r="E244" i="4"/>
  <c r="F244" i="4" s="1"/>
  <c r="D244" i="4"/>
  <c r="F243" i="4"/>
  <c r="F242" i="4"/>
  <c r="F241" i="4"/>
  <c r="E240" i="4"/>
  <c r="E224" i="4" s="1"/>
  <c r="D220" i="1" s="1"/>
  <c r="D240" i="4"/>
  <c r="F240" i="4" s="1"/>
  <c r="F239" i="4"/>
  <c r="F238" i="4"/>
  <c r="F237" i="4"/>
  <c r="E236" i="4"/>
  <c r="F236" i="4" s="1"/>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E216" i="4"/>
  <c r="D216" i="4"/>
  <c r="D215" i="4"/>
  <c r="F214" i="4"/>
  <c r="F213" i="4"/>
  <c r="F212" i="4"/>
  <c r="F211" i="4"/>
  <c r="E210" i="4"/>
  <c r="D210" i="4"/>
  <c r="F210" i="4" s="1"/>
  <c r="F209" i="4"/>
  <c r="F208" i="4"/>
  <c r="F207" i="4"/>
  <c r="F206" i="4"/>
  <c r="F205" i="4"/>
  <c r="F204" i="4"/>
  <c r="F203"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E163" i="4" s="1"/>
  <c r="D164" i="4"/>
  <c r="F164" i="4" s="1"/>
  <c r="F162" i="4"/>
  <c r="F161" i="4"/>
  <c r="F160" i="4"/>
  <c r="E159" i="4"/>
  <c r="D159" i="4"/>
  <c r="F159" i="4" s="1"/>
  <c r="F158" i="4"/>
  <c r="F157" i="4"/>
  <c r="F156" i="4"/>
  <c r="F155" i="4"/>
  <c r="F154" i="4"/>
  <c r="E153" i="4"/>
  <c r="D153" i="4"/>
  <c r="E152" i="4"/>
  <c r="F150" i="4"/>
  <c r="F149" i="4"/>
  <c r="F148" i="4"/>
  <c r="F147" i="4"/>
  <c r="F146" i="4"/>
  <c r="F145" i="4"/>
  <c r="F144" i="4"/>
  <c r="F143" i="4"/>
  <c r="F142" i="4"/>
  <c r="F141" i="4"/>
  <c r="E140" i="4"/>
  <c r="E139" i="4" s="1"/>
  <c r="F139" i="4" s="1"/>
  <c r="D140" i="4"/>
  <c r="F140" i="4" s="1"/>
  <c r="D139" i="4"/>
  <c r="F138" i="4"/>
  <c r="F137" i="4"/>
  <c r="F136" i="4"/>
  <c r="F135" i="4"/>
  <c r="E134" i="4"/>
  <c r="D134" i="4"/>
  <c r="D133" i="4"/>
  <c r="C129" i="1" s="1"/>
  <c r="F132" i="4"/>
  <c r="F131" i="4"/>
  <c r="F130" i="4"/>
  <c r="F129" i="4"/>
  <c r="E128" i="4"/>
  <c r="D128" i="4"/>
  <c r="F128" i="4" s="1"/>
  <c r="F127" i="4"/>
  <c r="F126" i="4"/>
  <c r="E125" i="4"/>
  <c r="D125" i="4"/>
  <c r="E124" i="4"/>
  <c r="F123" i="4"/>
  <c r="F122" i="4"/>
  <c r="F121" i="4"/>
  <c r="E120" i="4"/>
  <c r="F120" i="4" s="1"/>
  <c r="D120" i="4"/>
  <c r="F119" i="4"/>
  <c r="F118" i="4"/>
  <c r="F117" i="4"/>
  <c r="F116" i="4"/>
  <c r="F115" i="4"/>
  <c r="F114" i="4"/>
  <c r="F113" i="4"/>
  <c r="E112" i="4"/>
  <c r="D112" i="4"/>
  <c r="F112" i="4" s="1"/>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3" i="1" s="1"/>
  <c r="D77" i="4"/>
  <c r="F76" i="4"/>
  <c r="F75" i="4"/>
  <c r="E74" i="4"/>
  <c r="F74" i="4" s="1"/>
  <c r="D74" i="4"/>
  <c r="F73" i="4"/>
  <c r="F72" i="4"/>
  <c r="F71" i="4"/>
  <c r="E71" i="4"/>
  <c r="D71" i="4"/>
  <c r="F70" i="4"/>
  <c r="F69" i="4"/>
  <c r="E68" i="4"/>
  <c r="D68" i="4"/>
  <c r="F68" i="4" s="1"/>
  <c r="F67" i="4"/>
  <c r="F66" i="4"/>
  <c r="E65" i="4"/>
  <c r="D65" i="4"/>
  <c r="F65" i="4" s="1"/>
  <c r="F64" i="4"/>
  <c r="F63" i="4"/>
  <c r="E62" i="4"/>
  <c r="F62" i="4" s="1"/>
  <c r="D62" i="4"/>
  <c r="F61" i="4"/>
  <c r="F60" i="4"/>
  <c r="F59" i="4"/>
  <c r="E59" i="4"/>
  <c r="D59" i="4"/>
  <c r="F58" i="4"/>
  <c r="F57" i="4"/>
  <c r="F56" i="4"/>
  <c r="F55" i="4"/>
  <c r="E54" i="4"/>
  <c r="D54" i="4"/>
  <c r="F53" i="4"/>
  <c r="F52" i="4"/>
  <c r="F51" i="4"/>
  <c r="E51" i="4"/>
  <c r="D51" i="4"/>
  <c r="F49" i="4"/>
  <c r="F48" i="4"/>
  <c r="F47" i="4"/>
  <c r="F46" i="4"/>
  <c r="E45" i="4"/>
  <c r="D45" i="4"/>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H24" i="3"/>
  <c r="G24" i="3"/>
  <c r="B24" i="3"/>
  <c r="G23" i="3"/>
  <c r="B23" i="3"/>
  <c r="G22" i="3"/>
  <c r="B22" i="3"/>
  <c r="G21" i="3"/>
  <c r="B21" i="3"/>
  <c r="I20" i="3"/>
  <c r="G20" i="3"/>
  <c r="B20" i="3"/>
  <c r="G19" i="3"/>
  <c r="B19" i="3"/>
  <c r="G18" i="3"/>
  <c r="B18" i="3"/>
  <c r="G17" i="3"/>
  <c r="B17" i="3"/>
  <c r="G16" i="3"/>
  <c r="B16" i="3"/>
  <c r="H10" i="3" a="1"/>
  <c r="H10" i="3" s="1"/>
  <c r="L3" i="9" s="1"/>
  <c r="H1580" i="1"/>
  <c r="G1580" i="1"/>
  <c r="C1580" i="1"/>
  <c r="C1579" i="1"/>
  <c r="C1578" i="1"/>
  <c r="H1578" i="1" s="1"/>
  <c r="C1577" i="1"/>
  <c r="G1576" i="1"/>
  <c r="C1576" i="1"/>
  <c r="H1576" i="1" s="1"/>
  <c r="H1575" i="1"/>
  <c r="G1575" i="1"/>
  <c r="C1575" i="1"/>
  <c r="C1574" i="1"/>
  <c r="H1573" i="1"/>
  <c r="C1573" i="1"/>
  <c r="G1573" i="1" s="1"/>
  <c r="H1572" i="1"/>
  <c r="G1572" i="1"/>
  <c r="C1572" i="1"/>
  <c r="C1571" i="1"/>
  <c r="C1569" i="1"/>
  <c r="H1568" i="1"/>
  <c r="G1568" i="1"/>
  <c r="C1568" i="1"/>
  <c r="H1567" i="1"/>
  <c r="G1567" i="1"/>
  <c r="C1567" i="1"/>
  <c r="C1566" i="1"/>
  <c r="H1565" i="1"/>
  <c r="C1565" i="1"/>
  <c r="G1565" i="1" s="1"/>
  <c r="H1564" i="1"/>
  <c r="G1564" i="1"/>
  <c r="C1564" i="1"/>
  <c r="C1563" i="1"/>
  <c r="G1562" i="1"/>
  <c r="C1562" i="1"/>
  <c r="H1562" i="1" s="1"/>
  <c r="C1561" i="1"/>
  <c r="H1560" i="1"/>
  <c r="G1560" i="1"/>
  <c r="C1560" i="1"/>
  <c r="H1559" i="1"/>
  <c r="G1559" i="1"/>
  <c r="C1559" i="1"/>
  <c r="C1558" i="1"/>
  <c r="H1557" i="1"/>
  <c r="C1557" i="1"/>
  <c r="G1557" i="1" s="1"/>
  <c r="H1556" i="1"/>
  <c r="G1556" i="1"/>
  <c r="C1556" i="1"/>
  <c r="C1555" i="1"/>
  <c r="G1554" i="1"/>
  <c r="C1554" i="1"/>
  <c r="H1554" i="1" s="1"/>
  <c r="G1553" i="1"/>
  <c r="C1553" i="1"/>
  <c r="H1553" i="1" s="1"/>
  <c r="C1552" i="1"/>
  <c r="H1551" i="1"/>
  <c r="G1551" i="1"/>
  <c r="C1551" i="1"/>
  <c r="G1549" i="1"/>
  <c r="C1549" i="1"/>
  <c r="H1549" i="1" s="1"/>
  <c r="C1548" i="1"/>
  <c r="H1547" i="1"/>
  <c r="G1547" i="1"/>
  <c r="C1547" i="1"/>
  <c r="H1546" i="1"/>
  <c r="G1546" i="1"/>
  <c r="C1546" i="1"/>
  <c r="G1545" i="1"/>
  <c r="C1545" i="1"/>
  <c r="H1545" i="1" s="1"/>
  <c r="C1544" i="1"/>
  <c r="H1543" i="1"/>
  <c r="G1543" i="1"/>
  <c r="C1543" i="1"/>
  <c r="H1542" i="1"/>
  <c r="G1542" i="1"/>
  <c r="C1542" i="1"/>
  <c r="G1541" i="1"/>
  <c r="C1541" i="1"/>
  <c r="H1541" i="1" s="1"/>
  <c r="C1540" i="1"/>
  <c r="H1539" i="1"/>
  <c r="G1539" i="1"/>
  <c r="C1539" i="1"/>
  <c r="H1538" i="1"/>
  <c r="G1538" i="1"/>
  <c r="C1538" i="1"/>
  <c r="G1537" i="1"/>
  <c r="C1537" i="1"/>
  <c r="H1537" i="1" s="1"/>
  <c r="C1536" i="1"/>
  <c r="H1535" i="1"/>
  <c r="G1535" i="1"/>
  <c r="C1535" i="1"/>
  <c r="H1534" i="1"/>
  <c r="G1534" i="1"/>
  <c r="C1534" i="1"/>
  <c r="G1533" i="1"/>
  <c r="C1533" i="1"/>
  <c r="H1533" i="1" s="1"/>
  <c r="C1532" i="1"/>
  <c r="H1531" i="1"/>
  <c r="G1531" i="1"/>
  <c r="C1531" i="1"/>
  <c r="G1529" i="1"/>
  <c r="C1529" i="1"/>
  <c r="H1529" i="1" s="1"/>
  <c r="C1528" i="1"/>
  <c r="H1527" i="1"/>
  <c r="G1527" i="1"/>
  <c r="C1527" i="1"/>
  <c r="H1526" i="1"/>
  <c r="G1526" i="1"/>
  <c r="C1526" i="1"/>
  <c r="G1525" i="1"/>
  <c r="C1525" i="1"/>
  <c r="H1525" i="1" s="1"/>
  <c r="H1523" i="1"/>
  <c r="G1523" i="1"/>
  <c r="C1523" i="1"/>
  <c r="H1522" i="1"/>
  <c r="G1522" i="1"/>
  <c r="C1522" i="1"/>
  <c r="G1521" i="1"/>
  <c r="C1521" i="1"/>
  <c r="H1521" i="1" s="1"/>
  <c r="C1520" i="1"/>
  <c r="H1519" i="1"/>
  <c r="G1519" i="1"/>
  <c r="C1519" i="1"/>
  <c r="C1516" i="1"/>
  <c r="H1515" i="1"/>
  <c r="G1515" i="1"/>
  <c r="C1515" i="1"/>
  <c r="H1514" i="1"/>
  <c r="G1514" i="1"/>
  <c r="C1514" i="1"/>
  <c r="G1513" i="1"/>
  <c r="C1513" i="1"/>
  <c r="H1513" i="1" s="1"/>
  <c r="C1512" i="1"/>
  <c r="H1511" i="1"/>
  <c r="G1511" i="1"/>
  <c r="C1511" i="1"/>
  <c r="H1510" i="1"/>
  <c r="G1510" i="1"/>
  <c r="C1510" i="1"/>
  <c r="G1509" i="1"/>
  <c r="C1509" i="1"/>
  <c r="H1509" i="1" s="1"/>
  <c r="C1508" i="1"/>
  <c r="H1507" i="1"/>
  <c r="G1507" i="1"/>
  <c r="C1507" i="1"/>
  <c r="H1506" i="1"/>
  <c r="G1506" i="1"/>
  <c r="C1506" i="1"/>
  <c r="G1505" i="1"/>
  <c r="C1505" i="1"/>
  <c r="H1505" i="1" s="1"/>
  <c r="C1504" i="1"/>
  <c r="H1503" i="1"/>
  <c r="G1503" i="1"/>
  <c r="C1503" i="1"/>
  <c r="H1502" i="1"/>
  <c r="G1502" i="1"/>
  <c r="C1502" i="1"/>
  <c r="G1501" i="1"/>
  <c r="C1501" i="1"/>
  <c r="H1501" i="1" s="1"/>
  <c r="C1500" i="1"/>
  <c r="C1499" i="1"/>
  <c r="H1499" i="1" s="1"/>
  <c r="H1498" i="1"/>
  <c r="G1498" i="1"/>
  <c r="C1498" i="1"/>
  <c r="G1497" i="1"/>
  <c r="C1497" i="1"/>
  <c r="H1497" i="1" s="1"/>
  <c r="C1496" i="1"/>
  <c r="H1495" i="1"/>
  <c r="G1495" i="1"/>
  <c r="C1495" i="1"/>
  <c r="H1494" i="1"/>
  <c r="G1494" i="1"/>
  <c r="C1494" i="1"/>
  <c r="G1493" i="1"/>
  <c r="C1493" i="1"/>
  <c r="H1493" i="1" s="1"/>
  <c r="C1492" i="1"/>
  <c r="H1491" i="1"/>
  <c r="G1491" i="1"/>
  <c r="C1491" i="1"/>
  <c r="H1490" i="1"/>
  <c r="G1490" i="1"/>
  <c r="C1490" i="1"/>
  <c r="C1489" i="1"/>
  <c r="C1488" i="1"/>
  <c r="H1487" i="1"/>
  <c r="G1487" i="1"/>
  <c r="C1487" i="1"/>
  <c r="H1486" i="1"/>
  <c r="G1486" i="1"/>
  <c r="C1486" i="1"/>
  <c r="G1485" i="1"/>
  <c r="C1485" i="1"/>
  <c r="H1485" i="1" s="1"/>
  <c r="C1484" i="1"/>
  <c r="H1483" i="1"/>
  <c r="G1483" i="1"/>
  <c r="C1483" i="1"/>
  <c r="C1482" i="1"/>
  <c r="H1482" i="1" s="1"/>
  <c r="C1481" i="1"/>
  <c r="H1481" i="1" s="1"/>
  <c r="C1480" i="1"/>
  <c r="J1479" i="1"/>
  <c r="D1479" i="1"/>
  <c r="G1479" i="1" s="1"/>
  <c r="I1479" i="1" s="1"/>
  <c r="C1479" i="1"/>
  <c r="H1479" i="1" s="1"/>
  <c r="D1478" i="1"/>
  <c r="C1478" i="1"/>
  <c r="J1477" i="1"/>
  <c r="G1477" i="1"/>
  <c r="D1477" i="1"/>
  <c r="C1477" i="1"/>
  <c r="H1477" i="1" s="1"/>
  <c r="D1476" i="1"/>
  <c r="C1476" i="1"/>
  <c r="H1475" i="1"/>
  <c r="D1475" i="1"/>
  <c r="C1475" i="1"/>
  <c r="G1475" i="1" s="1"/>
  <c r="J1474" i="1"/>
  <c r="G1474" i="1"/>
  <c r="D1474" i="1"/>
  <c r="C1474" i="1"/>
  <c r="H1473" i="1"/>
  <c r="D1473" i="1"/>
  <c r="C1473" i="1"/>
  <c r="J1472" i="1"/>
  <c r="G1472" i="1"/>
  <c r="I1472" i="1" s="1"/>
  <c r="D1472" i="1"/>
  <c r="C1472" i="1"/>
  <c r="H1472" i="1" s="1"/>
  <c r="H1471" i="1"/>
  <c r="D1471" i="1"/>
  <c r="C1471" i="1"/>
  <c r="H1470" i="1"/>
  <c r="D1470" i="1"/>
  <c r="C1470" i="1"/>
  <c r="G1470" i="1" s="1"/>
  <c r="D1469" i="1"/>
  <c r="C1469" i="1"/>
  <c r="D1468" i="1"/>
  <c r="J1468" i="1" s="1"/>
  <c r="C1468" i="1"/>
  <c r="H1468" i="1" s="1"/>
  <c r="D1467" i="1"/>
  <c r="C1467" i="1"/>
  <c r="D1466" i="1"/>
  <c r="J1466" i="1" s="1"/>
  <c r="C1466" i="1"/>
  <c r="H1466" i="1" s="1"/>
  <c r="D1465" i="1"/>
  <c r="C1465" i="1"/>
  <c r="D1464" i="1"/>
  <c r="J1464" i="1" s="1"/>
  <c r="C1464" i="1"/>
  <c r="H1464" i="1" s="1"/>
  <c r="D1463" i="1"/>
  <c r="C1463" i="1"/>
  <c r="D1462" i="1"/>
  <c r="J1462" i="1" s="1"/>
  <c r="C1462" i="1"/>
  <c r="H1462" i="1" s="1"/>
  <c r="D1461" i="1"/>
  <c r="G1461" i="1" s="1"/>
  <c r="C1461" i="1"/>
  <c r="H1461" i="1" s="1"/>
  <c r="D1460" i="1"/>
  <c r="C1460" i="1"/>
  <c r="J1459" i="1"/>
  <c r="D1459" i="1"/>
  <c r="G1459" i="1" s="1"/>
  <c r="I1459" i="1" s="1"/>
  <c r="C1459" i="1"/>
  <c r="H1459" i="1" s="1"/>
  <c r="D1458" i="1"/>
  <c r="C1458" i="1"/>
  <c r="J1457" i="1"/>
  <c r="G1457" i="1"/>
  <c r="D1457" i="1"/>
  <c r="C1457" i="1"/>
  <c r="H1457" i="1" s="1"/>
  <c r="D1456" i="1"/>
  <c r="C1456" i="1"/>
  <c r="J1455" i="1"/>
  <c r="G1455" i="1"/>
  <c r="D1455" i="1"/>
  <c r="C1455" i="1"/>
  <c r="H1455" i="1" s="1"/>
  <c r="D1454" i="1"/>
  <c r="C1454" i="1"/>
  <c r="D1453" i="1"/>
  <c r="C1453" i="1"/>
  <c r="H1452" i="1"/>
  <c r="D1452" i="1"/>
  <c r="C1452" i="1"/>
  <c r="D1451" i="1"/>
  <c r="C1451" i="1"/>
  <c r="H1450" i="1"/>
  <c r="D1450" i="1"/>
  <c r="C1450" i="1"/>
  <c r="D1449" i="1"/>
  <c r="C1449" i="1"/>
  <c r="H1448" i="1"/>
  <c r="D1448" i="1"/>
  <c r="C1448" i="1"/>
  <c r="D1447" i="1"/>
  <c r="C1447" i="1"/>
  <c r="H1446" i="1"/>
  <c r="D1446" i="1"/>
  <c r="C1446" i="1"/>
  <c r="D1445" i="1"/>
  <c r="C1445" i="1"/>
  <c r="H1444" i="1"/>
  <c r="G1444" i="1"/>
  <c r="D1444" i="1"/>
  <c r="J1444" i="1" s="1"/>
  <c r="C1444" i="1"/>
  <c r="D1443" i="1"/>
  <c r="C1443" i="1"/>
  <c r="H1442" i="1"/>
  <c r="G1442" i="1"/>
  <c r="D1442" i="1"/>
  <c r="J1442" i="1" s="1"/>
  <c r="C1442" i="1"/>
  <c r="D1441" i="1"/>
  <c r="C1441" i="1"/>
  <c r="H1440" i="1"/>
  <c r="G1440" i="1"/>
  <c r="D1440" i="1"/>
  <c r="J1440" i="1" s="1"/>
  <c r="C1440" i="1"/>
  <c r="D1439" i="1"/>
  <c r="C1439" i="1"/>
  <c r="D1438" i="1"/>
  <c r="C1438" i="1"/>
  <c r="D1437" i="1"/>
  <c r="C1437"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D1407" i="1"/>
  <c r="C1407" i="1"/>
  <c r="D1406" i="1"/>
  <c r="C1406" i="1"/>
  <c r="D1405" i="1"/>
  <c r="C1405" i="1"/>
  <c r="D1404" i="1"/>
  <c r="C1404" i="1"/>
  <c r="D1403" i="1"/>
  <c r="C1403" i="1"/>
  <c r="D1402" i="1"/>
  <c r="C1402" i="1"/>
  <c r="D1401" i="1"/>
  <c r="C1401" i="1"/>
  <c r="D1400" i="1"/>
  <c r="C1400" i="1"/>
  <c r="D1399" i="1"/>
  <c r="C1399" i="1"/>
  <c r="D1398" i="1"/>
  <c r="C1398" i="1"/>
  <c r="D1397" i="1"/>
  <c r="C1397" i="1"/>
  <c r="G1397" i="1" s="1"/>
  <c r="H1396" i="1"/>
  <c r="D1396" i="1"/>
  <c r="C1396" i="1"/>
  <c r="D1395" i="1"/>
  <c r="C1395" i="1"/>
  <c r="D1394" i="1"/>
  <c r="C1394" i="1"/>
  <c r="D1393" i="1"/>
  <c r="C1393" i="1"/>
  <c r="H1392" i="1"/>
  <c r="D1392" i="1"/>
  <c r="C1392" i="1"/>
  <c r="D1391" i="1"/>
  <c r="C1391" i="1"/>
  <c r="D1390" i="1"/>
  <c r="C1390" i="1"/>
  <c r="D1389" i="1"/>
  <c r="C1389" i="1"/>
  <c r="D1388" i="1"/>
  <c r="D1387" i="1"/>
  <c r="H1387" i="1" s="1"/>
  <c r="C1387" i="1"/>
  <c r="D1386" i="1"/>
  <c r="C1386" i="1"/>
  <c r="D1385" i="1"/>
  <c r="C1385" i="1"/>
  <c r="G1385" i="1" s="1"/>
  <c r="H1384" i="1"/>
  <c r="D1384" i="1"/>
  <c r="C1384" i="1"/>
  <c r="D1382" i="1"/>
  <c r="C1382" i="1"/>
  <c r="D1381" i="1"/>
  <c r="C1381" i="1"/>
  <c r="G1381" i="1" s="1"/>
  <c r="H1380" i="1"/>
  <c r="D1380" i="1"/>
  <c r="C1380" i="1"/>
  <c r="D1379" i="1"/>
  <c r="H1379" i="1" s="1"/>
  <c r="C1379" i="1"/>
  <c r="D1378" i="1"/>
  <c r="C1378" i="1"/>
  <c r="D1377" i="1"/>
  <c r="C1377" i="1"/>
  <c r="G1377" i="1" s="1"/>
  <c r="H1376" i="1"/>
  <c r="D1376" i="1"/>
  <c r="C1376" i="1"/>
  <c r="D1375" i="1"/>
  <c r="H1375" i="1" s="1"/>
  <c r="C1375" i="1"/>
  <c r="D1374" i="1"/>
  <c r="C1374" i="1"/>
  <c r="D1373" i="1"/>
  <c r="C1373" i="1"/>
  <c r="G1373" i="1" s="1"/>
  <c r="H1372" i="1"/>
  <c r="D1372" i="1"/>
  <c r="C1372" i="1"/>
  <c r="D1371" i="1"/>
  <c r="H1371" i="1" s="1"/>
  <c r="C1371" i="1"/>
  <c r="D1370" i="1"/>
  <c r="C1370" i="1"/>
  <c r="D1369" i="1"/>
  <c r="C1369" i="1"/>
  <c r="H1368" i="1"/>
  <c r="D1368" i="1"/>
  <c r="C1368" i="1"/>
  <c r="D1367" i="1"/>
  <c r="H1367" i="1" s="1"/>
  <c r="C1367" i="1"/>
  <c r="D1366" i="1"/>
  <c r="G1366" i="1" s="1"/>
  <c r="C1366" i="1"/>
  <c r="D1365" i="1"/>
  <c r="G1365" i="1" s="1"/>
  <c r="C1365" i="1"/>
  <c r="H1365" i="1" s="1"/>
  <c r="D1364" i="1"/>
  <c r="G1364" i="1" s="1"/>
  <c r="C1364" i="1"/>
  <c r="D1363" i="1"/>
  <c r="G1363" i="1" s="1"/>
  <c r="C1363" i="1"/>
  <c r="H1363" i="1" s="1"/>
  <c r="D1362" i="1"/>
  <c r="G1362" i="1" s="1"/>
  <c r="C1362" i="1"/>
  <c r="D1361" i="1"/>
  <c r="G1361" i="1" s="1"/>
  <c r="C1361" i="1"/>
  <c r="H1361" i="1" s="1"/>
  <c r="D1360" i="1"/>
  <c r="G1360" i="1" s="1"/>
  <c r="C1360" i="1"/>
  <c r="D1359" i="1"/>
  <c r="G1359" i="1" s="1"/>
  <c r="C1359" i="1"/>
  <c r="H1359" i="1" s="1"/>
  <c r="D1358" i="1"/>
  <c r="C1358" i="1"/>
  <c r="D1357" i="1"/>
  <c r="G1357" i="1" s="1"/>
  <c r="C1357" i="1"/>
  <c r="H1357" i="1" s="1"/>
  <c r="D1356" i="1"/>
  <c r="G1356" i="1" s="1"/>
  <c r="C1356" i="1"/>
  <c r="D1355" i="1"/>
  <c r="C1355" i="1"/>
  <c r="H1355" i="1" s="1"/>
  <c r="D1354" i="1"/>
  <c r="G1354" i="1" s="1"/>
  <c r="C1354" i="1"/>
  <c r="D1353" i="1"/>
  <c r="G1353" i="1" s="1"/>
  <c r="C1353" i="1"/>
  <c r="H1353" i="1" s="1"/>
  <c r="D1352" i="1"/>
  <c r="G1352" i="1" s="1"/>
  <c r="C1352" i="1"/>
  <c r="D1351" i="1"/>
  <c r="G1351" i="1" s="1"/>
  <c r="C1351" i="1"/>
  <c r="H1351" i="1" s="1"/>
  <c r="D1350" i="1"/>
  <c r="G1350" i="1" s="1"/>
  <c r="C1350" i="1"/>
  <c r="D1349" i="1"/>
  <c r="G1349" i="1" s="1"/>
  <c r="C1349" i="1"/>
  <c r="H1349" i="1" s="1"/>
  <c r="D1348" i="1"/>
  <c r="G1348" i="1" s="1"/>
  <c r="C1348" i="1"/>
  <c r="D1347" i="1"/>
  <c r="G1347" i="1" s="1"/>
  <c r="C1347" i="1"/>
  <c r="H1347" i="1" s="1"/>
  <c r="D1346" i="1"/>
  <c r="G1346" i="1" s="1"/>
  <c r="C1346" i="1"/>
  <c r="D1345" i="1"/>
  <c r="G1345" i="1" s="1"/>
  <c r="C1345" i="1"/>
  <c r="H1345" i="1" s="1"/>
  <c r="D1344" i="1"/>
  <c r="G1344" i="1" s="1"/>
  <c r="C1344" i="1"/>
  <c r="D1343" i="1"/>
  <c r="G1343" i="1" s="1"/>
  <c r="C1343" i="1"/>
  <c r="H1343" i="1" s="1"/>
  <c r="D1342" i="1"/>
  <c r="G1342" i="1" s="1"/>
  <c r="C1342" i="1"/>
  <c r="D1341" i="1"/>
  <c r="G1341" i="1" s="1"/>
  <c r="C1341" i="1"/>
  <c r="H1341" i="1" s="1"/>
  <c r="D1340" i="1"/>
  <c r="G1340" i="1" s="1"/>
  <c r="C1340" i="1"/>
  <c r="D1339" i="1"/>
  <c r="G1339" i="1" s="1"/>
  <c r="C1339" i="1"/>
  <c r="H1339" i="1" s="1"/>
  <c r="D1338" i="1"/>
  <c r="G1338" i="1" s="1"/>
  <c r="C1338" i="1"/>
  <c r="D1337" i="1"/>
  <c r="G1337" i="1" s="1"/>
  <c r="C1337" i="1"/>
  <c r="H1337" i="1" s="1"/>
  <c r="G1336" i="1"/>
  <c r="D1336" i="1"/>
  <c r="C1336" i="1"/>
  <c r="H1336" i="1" s="1"/>
  <c r="D1335" i="1"/>
  <c r="C1335" i="1"/>
  <c r="D1334" i="1"/>
  <c r="G1334" i="1" s="1"/>
  <c r="C1334" i="1"/>
  <c r="D1333" i="1"/>
  <c r="G1332" i="1"/>
  <c r="D1332" i="1"/>
  <c r="C1332" i="1"/>
  <c r="H1332" i="1" s="1"/>
  <c r="G1331" i="1"/>
  <c r="D1331" i="1"/>
  <c r="C1331" i="1"/>
  <c r="D1330" i="1"/>
  <c r="G1330" i="1" s="1"/>
  <c r="C1330" i="1"/>
  <c r="G1328" i="1"/>
  <c r="D1328" i="1"/>
  <c r="C1328" i="1"/>
  <c r="H1328" i="1" s="1"/>
  <c r="G1327" i="1"/>
  <c r="D1327" i="1"/>
  <c r="C1327" i="1"/>
  <c r="D1326" i="1"/>
  <c r="G1326" i="1" s="1"/>
  <c r="C1326" i="1"/>
  <c r="D1325" i="1"/>
  <c r="G1325" i="1" s="1"/>
  <c r="C1325" i="1"/>
  <c r="H1325" i="1" s="1"/>
  <c r="D1324" i="1"/>
  <c r="C1324" i="1"/>
  <c r="G1323" i="1"/>
  <c r="D1323" i="1"/>
  <c r="C1323" i="1"/>
  <c r="C1322" i="1"/>
  <c r="D1321" i="1"/>
  <c r="G1321" i="1" s="1"/>
  <c r="C1321" i="1"/>
  <c r="H1321" i="1" s="1"/>
  <c r="G1320" i="1"/>
  <c r="D1320" i="1"/>
  <c r="C1320" i="1"/>
  <c r="H1320" i="1" s="1"/>
  <c r="G1319" i="1"/>
  <c r="D1319" i="1"/>
  <c r="C1319" i="1"/>
  <c r="D1318" i="1"/>
  <c r="G1318" i="1" s="1"/>
  <c r="C1318" i="1"/>
  <c r="D1317" i="1"/>
  <c r="G1317" i="1" s="1"/>
  <c r="C1317" i="1"/>
  <c r="H1317" i="1" s="1"/>
  <c r="G1316" i="1"/>
  <c r="D1316" i="1"/>
  <c r="C1316" i="1"/>
  <c r="H1316" i="1" s="1"/>
  <c r="G1315" i="1"/>
  <c r="D1315" i="1"/>
  <c r="C1315" i="1"/>
  <c r="D1314" i="1"/>
  <c r="G1314" i="1" s="1"/>
  <c r="C1314" i="1"/>
  <c r="D1313" i="1"/>
  <c r="G1313" i="1" s="1"/>
  <c r="C1313" i="1"/>
  <c r="H1313" i="1" s="1"/>
  <c r="G1312" i="1"/>
  <c r="D1312" i="1"/>
  <c r="C1312" i="1"/>
  <c r="H1312" i="1" s="1"/>
  <c r="G1311" i="1"/>
  <c r="D1311" i="1"/>
  <c r="C1311" i="1"/>
  <c r="D1310" i="1"/>
  <c r="G1310" i="1" s="1"/>
  <c r="C1310" i="1"/>
  <c r="D1309" i="1"/>
  <c r="G1309" i="1" s="1"/>
  <c r="C1309" i="1"/>
  <c r="H1309" i="1" s="1"/>
  <c r="G1308" i="1"/>
  <c r="D1308" i="1"/>
  <c r="C1308" i="1"/>
  <c r="H1308" i="1" s="1"/>
  <c r="G1307" i="1"/>
  <c r="D1307" i="1"/>
  <c r="C1307" i="1"/>
  <c r="D1306" i="1"/>
  <c r="G1306" i="1" s="1"/>
  <c r="C1306" i="1"/>
  <c r="D1305" i="1"/>
  <c r="G1305" i="1" s="1"/>
  <c r="C1305" i="1"/>
  <c r="H1305" i="1" s="1"/>
  <c r="G1304" i="1"/>
  <c r="D1304" i="1"/>
  <c r="C1304" i="1"/>
  <c r="H1304" i="1" s="1"/>
  <c r="G1303" i="1"/>
  <c r="D1303" i="1"/>
  <c r="C1303" i="1"/>
  <c r="D1302" i="1"/>
  <c r="G1302" i="1" s="1"/>
  <c r="C1302" i="1"/>
  <c r="D1301" i="1"/>
  <c r="G1301" i="1" s="1"/>
  <c r="C1301" i="1"/>
  <c r="H1301" i="1" s="1"/>
  <c r="C1300" i="1"/>
  <c r="C1299" i="1"/>
  <c r="D1298" i="1"/>
  <c r="G1298" i="1" s="1"/>
  <c r="C1298" i="1"/>
  <c r="D1297" i="1"/>
  <c r="G1297" i="1" s="1"/>
  <c r="C1297" i="1"/>
  <c r="H1297" i="1" s="1"/>
  <c r="G1296" i="1"/>
  <c r="D1296" i="1"/>
  <c r="C1296" i="1"/>
  <c r="H1296" i="1" s="1"/>
  <c r="G1295" i="1"/>
  <c r="D1295" i="1"/>
  <c r="C1295" i="1"/>
  <c r="D1294" i="1"/>
  <c r="G1294" i="1" s="1"/>
  <c r="C1294" i="1"/>
  <c r="D1293" i="1"/>
  <c r="G1293" i="1" s="1"/>
  <c r="C1293" i="1"/>
  <c r="H1293" i="1" s="1"/>
  <c r="G1292" i="1"/>
  <c r="D1292" i="1"/>
  <c r="C1292" i="1"/>
  <c r="H1292" i="1" s="1"/>
  <c r="G1291" i="1"/>
  <c r="D1291" i="1"/>
  <c r="C1291" i="1"/>
  <c r="D1290" i="1"/>
  <c r="G1290" i="1" s="1"/>
  <c r="C1290" i="1"/>
  <c r="D1289" i="1"/>
  <c r="G1289" i="1" s="1"/>
  <c r="C1289" i="1"/>
  <c r="H1289" i="1" s="1"/>
  <c r="G1288" i="1"/>
  <c r="D1288" i="1"/>
  <c r="C1288" i="1"/>
  <c r="H1288" i="1" s="1"/>
  <c r="G1287" i="1"/>
  <c r="D1287" i="1"/>
  <c r="C1287" i="1"/>
  <c r="D1286" i="1"/>
  <c r="G1286" i="1" s="1"/>
  <c r="C1286" i="1"/>
  <c r="D1285" i="1"/>
  <c r="G1285" i="1" s="1"/>
  <c r="C1285" i="1"/>
  <c r="H1285" i="1" s="1"/>
  <c r="G1284" i="1"/>
  <c r="D1284" i="1"/>
  <c r="C1284" i="1"/>
  <c r="H1284" i="1" s="1"/>
  <c r="G1283" i="1"/>
  <c r="D1283" i="1"/>
  <c r="C1283" i="1"/>
  <c r="D1282" i="1"/>
  <c r="G1282" i="1" s="1"/>
  <c r="C1282" i="1"/>
  <c r="D1281" i="1"/>
  <c r="G1281" i="1" s="1"/>
  <c r="C1281" i="1"/>
  <c r="H1281" i="1" s="1"/>
  <c r="G1280" i="1"/>
  <c r="D1280" i="1"/>
  <c r="C1280" i="1"/>
  <c r="H1280" i="1" s="1"/>
  <c r="G1279" i="1"/>
  <c r="D1279" i="1"/>
  <c r="C1279" i="1"/>
  <c r="D1278" i="1"/>
  <c r="C1278" i="1"/>
  <c r="D1277" i="1"/>
  <c r="G1277" i="1" s="1"/>
  <c r="C1277" i="1"/>
  <c r="H1277" i="1" s="1"/>
  <c r="G1276" i="1"/>
  <c r="D1276" i="1"/>
  <c r="C1276" i="1"/>
  <c r="H1276" i="1" s="1"/>
  <c r="G1275" i="1"/>
  <c r="D1275" i="1"/>
  <c r="C1275" i="1"/>
  <c r="D1274" i="1"/>
  <c r="C1274" i="1"/>
  <c r="D1273" i="1"/>
  <c r="G1273" i="1" s="1"/>
  <c r="C1273" i="1"/>
  <c r="H1273" i="1" s="1"/>
  <c r="G1272" i="1"/>
  <c r="D1272" i="1"/>
  <c r="C1272" i="1"/>
  <c r="H1272" i="1" s="1"/>
  <c r="G1271" i="1"/>
  <c r="D1271" i="1"/>
  <c r="C1271" i="1"/>
  <c r="D1270" i="1"/>
  <c r="G1270" i="1" s="1"/>
  <c r="C1270" i="1"/>
  <c r="D1269" i="1"/>
  <c r="G1269" i="1" s="1"/>
  <c r="C1269" i="1"/>
  <c r="H1269" i="1" s="1"/>
  <c r="G1268" i="1"/>
  <c r="D1268" i="1"/>
  <c r="C1268" i="1"/>
  <c r="H1268" i="1" s="1"/>
  <c r="G1267" i="1"/>
  <c r="D1267" i="1"/>
  <c r="C1267" i="1"/>
  <c r="D1266" i="1"/>
  <c r="G1266" i="1" s="1"/>
  <c r="C1266" i="1"/>
  <c r="D1265" i="1"/>
  <c r="C1265" i="1"/>
  <c r="D1264" i="1"/>
  <c r="C1264" i="1"/>
  <c r="H1264" i="1" s="1"/>
  <c r="G1263" i="1"/>
  <c r="D1263" i="1"/>
  <c r="C1263" i="1"/>
  <c r="D1262" i="1"/>
  <c r="C1262" i="1"/>
  <c r="D1261" i="1"/>
  <c r="C1261" i="1"/>
  <c r="D1260" i="1"/>
  <c r="C1260" i="1"/>
  <c r="H1260" i="1" s="1"/>
  <c r="G1259" i="1"/>
  <c r="D1259" i="1"/>
  <c r="C1259" i="1"/>
  <c r="D1258" i="1"/>
  <c r="G1258" i="1" s="1"/>
  <c r="C1258" i="1"/>
  <c r="D1257" i="1"/>
  <c r="C1257" i="1"/>
  <c r="D1256" i="1"/>
  <c r="C1256" i="1"/>
  <c r="H1256" i="1" s="1"/>
  <c r="G1255" i="1"/>
  <c r="D1255" i="1"/>
  <c r="C1255" i="1"/>
  <c r="D1254" i="1"/>
  <c r="G1254" i="1" s="1"/>
  <c r="C1254" i="1"/>
  <c r="D1253" i="1"/>
  <c r="C1253" i="1"/>
  <c r="D1252" i="1"/>
  <c r="C1252" i="1"/>
  <c r="H1252" i="1" s="1"/>
  <c r="G1251" i="1"/>
  <c r="D1251" i="1"/>
  <c r="C1251" i="1"/>
  <c r="D1250" i="1"/>
  <c r="G1250" i="1" s="1"/>
  <c r="C1250" i="1"/>
  <c r="D1249" i="1"/>
  <c r="C1249" i="1"/>
  <c r="D1248" i="1"/>
  <c r="G1248" i="1" s="1"/>
  <c r="C1248" i="1"/>
  <c r="H1248" i="1" s="1"/>
  <c r="D1247" i="1"/>
  <c r="G1247" i="1" s="1"/>
  <c r="C1247" i="1"/>
  <c r="H1247" i="1" s="1"/>
  <c r="D1246" i="1"/>
  <c r="G1246" i="1" s="1"/>
  <c r="C1246" i="1"/>
  <c r="H1246" i="1" s="1"/>
  <c r="D1245" i="1"/>
  <c r="G1245" i="1" s="1"/>
  <c r="C1245" i="1"/>
  <c r="H1245" i="1" s="1"/>
  <c r="D1244" i="1"/>
  <c r="G1244" i="1" s="1"/>
  <c r="C1244" i="1"/>
  <c r="H1244" i="1" s="1"/>
  <c r="D1243" i="1"/>
  <c r="G1243" i="1" s="1"/>
  <c r="C1243" i="1"/>
  <c r="H1243" i="1" s="1"/>
  <c r="D1242" i="1"/>
  <c r="G1242" i="1" s="1"/>
  <c r="C1242" i="1"/>
  <c r="H1242" i="1" s="1"/>
  <c r="D1241" i="1"/>
  <c r="C1241" i="1"/>
  <c r="D1240" i="1"/>
  <c r="G1240" i="1" s="1"/>
  <c r="C1240" i="1"/>
  <c r="H1240" i="1" s="1"/>
  <c r="D1239" i="1"/>
  <c r="G1239" i="1" s="1"/>
  <c r="C1239" i="1"/>
  <c r="H1239" i="1" s="1"/>
  <c r="D1238" i="1"/>
  <c r="G1238" i="1" s="1"/>
  <c r="C1238" i="1"/>
  <c r="H1238" i="1" s="1"/>
  <c r="D1237" i="1"/>
  <c r="G1237" i="1" s="1"/>
  <c r="C1237" i="1"/>
  <c r="H1237" i="1" s="1"/>
  <c r="D1236" i="1"/>
  <c r="G1236" i="1" s="1"/>
  <c r="C1236" i="1"/>
  <c r="H1236" i="1" s="1"/>
  <c r="D1235" i="1"/>
  <c r="G1235" i="1" s="1"/>
  <c r="C1235" i="1"/>
  <c r="H1235" i="1" s="1"/>
  <c r="D1234" i="1"/>
  <c r="G1234" i="1" s="1"/>
  <c r="C1234" i="1"/>
  <c r="H1234" i="1" s="1"/>
  <c r="D1233" i="1"/>
  <c r="G1233" i="1" s="1"/>
  <c r="C1233" i="1"/>
  <c r="H1233" i="1" s="1"/>
  <c r="D1232" i="1"/>
  <c r="G1232" i="1" s="1"/>
  <c r="C1232" i="1"/>
  <c r="H1232" i="1" s="1"/>
  <c r="D1231" i="1"/>
  <c r="G1231" i="1" s="1"/>
  <c r="C1231" i="1"/>
  <c r="H1231" i="1" s="1"/>
  <c r="D1230" i="1"/>
  <c r="C1230" i="1"/>
  <c r="H1230" i="1" s="1"/>
  <c r="D1229" i="1"/>
  <c r="C1229" i="1"/>
  <c r="H1229" i="1" s="1"/>
  <c r="D1228" i="1"/>
  <c r="C1228" i="1"/>
  <c r="H1228" i="1" s="1"/>
  <c r="D1227" i="1"/>
  <c r="C1227" i="1"/>
  <c r="D1226" i="1"/>
  <c r="G1226" i="1" s="1"/>
  <c r="C1226" i="1"/>
  <c r="H1226" i="1" s="1"/>
  <c r="D1225" i="1"/>
  <c r="C1225" i="1"/>
  <c r="H1225" i="1" s="1"/>
  <c r="D1224" i="1"/>
  <c r="G1224" i="1" s="1"/>
  <c r="C1224" i="1"/>
  <c r="H1224" i="1" s="1"/>
  <c r="D1223" i="1"/>
  <c r="C1223" i="1"/>
  <c r="H1223" i="1" s="1"/>
  <c r="D1221" i="1"/>
  <c r="G1221" i="1" s="1"/>
  <c r="C1221" i="1"/>
  <c r="D1220" i="1"/>
  <c r="C1220" i="1"/>
  <c r="D1219" i="1"/>
  <c r="C1219" i="1"/>
  <c r="D1218" i="1"/>
  <c r="G1218" i="1" s="1"/>
  <c r="C1218" i="1"/>
  <c r="D1217" i="1"/>
  <c r="G1217" i="1" s="1"/>
  <c r="C1217" i="1"/>
  <c r="D1216" i="1"/>
  <c r="G1216" i="1" s="1"/>
  <c r="C1216" i="1"/>
  <c r="D1215" i="1"/>
  <c r="D1213" i="1"/>
  <c r="G1213" i="1" s="1"/>
  <c r="C1213" i="1"/>
  <c r="D1212" i="1"/>
  <c r="G1212" i="1" s="1"/>
  <c r="C1212" i="1"/>
  <c r="D1211" i="1"/>
  <c r="G1211" i="1" s="1"/>
  <c r="C1211" i="1"/>
  <c r="D1210" i="1"/>
  <c r="G1210" i="1" s="1"/>
  <c r="C1210" i="1"/>
  <c r="D1209" i="1"/>
  <c r="G1209" i="1" s="1"/>
  <c r="C1209" i="1"/>
  <c r="D1208" i="1"/>
  <c r="G1208" i="1" s="1"/>
  <c r="C1208" i="1"/>
  <c r="D1207" i="1"/>
  <c r="G1207" i="1" s="1"/>
  <c r="C1207" i="1"/>
  <c r="D1206" i="1"/>
  <c r="G1206" i="1" s="1"/>
  <c r="C1206" i="1"/>
  <c r="D1205" i="1"/>
  <c r="G1205" i="1" s="1"/>
  <c r="C1205" i="1"/>
  <c r="D1204" i="1"/>
  <c r="G1204" i="1" s="1"/>
  <c r="C1204" i="1"/>
  <c r="D1203" i="1"/>
  <c r="G1203" i="1" s="1"/>
  <c r="C1203" i="1"/>
  <c r="D1202" i="1"/>
  <c r="G1202" i="1" s="1"/>
  <c r="C1202" i="1"/>
  <c r="D1201" i="1"/>
  <c r="G1201" i="1" s="1"/>
  <c r="C1201" i="1"/>
  <c r="D1200" i="1"/>
  <c r="G1200" i="1" s="1"/>
  <c r="C1200" i="1"/>
  <c r="D1199" i="1"/>
  <c r="G1199" i="1" s="1"/>
  <c r="C1199" i="1"/>
  <c r="D1198" i="1"/>
  <c r="G1198" i="1" s="1"/>
  <c r="C1198" i="1"/>
  <c r="D1197" i="1"/>
  <c r="G1197" i="1" s="1"/>
  <c r="C1197" i="1"/>
  <c r="D1196" i="1"/>
  <c r="G1196" i="1" s="1"/>
  <c r="C1196" i="1"/>
  <c r="D1195" i="1"/>
  <c r="G1195" i="1" s="1"/>
  <c r="C1195" i="1"/>
  <c r="D1194" i="1"/>
  <c r="G1194" i="1" s="1"/>
  <c r="C1194" i="1"/>
  <c r="D1193" i="1"/>
  <c r="G1193" i="1" s="1"/>
  <c r="C1193" i="1"/>
  <c r="D1192" i="1"/>
  <c r="G1192" i="1" s="1"/>
  <c r="C1192" i="1"/>
  <c r="D1191" i="1"/>
  <c r="G1191" i="1" s="1"/>
  <c r="C1191" i="1"/>
  <c r="D1190" i="1"/>
  <c r="G1190" i="1" s="1"/>
  <c r="C1190" i="1"/>
  <c r="D1189" i="1"/>
  <c r="G1189" i="1" s="1"/>
  <c r="C1189" i="1"/>
  <c r="D1188" i="1"/>
  <c r="G1188" i="1" s="1"/>
  <c r="C1188" i="1"/>
  <c r="D1187" i="1"/>
  <c r="G1187" i="1" s="1"/>
  <c r="C1187" i="1"/>
  <c r="D1186" i="1"/>
  <c r="G1186" i="1" s="1"/>
  <c r="C1186" i="1"/>
  <c r="D1185" i="1"/>
  <c r="G1185" i="1" s="1"/>
  <c r="C1185" i="1"/>
  <c r="D1184" i="1"/>
  <c r="G1184" i="1" s="1"/>
  <c r="C1184" i="1"/>
  <c r="D1183" i="1"/>
  <c r="D1182" i="1"/>
  <c r="G1182" i="1" s="1"/>
  <c r="C1182" i="1"/>
  <c r="H1182" i="1" s="1"/>
  <c r="D1181" i="1"/>
  <c r="G1181" i="1" s="1"/>
  <c r="C1181" i="1"/>
  <c r="H1181" i="1" s="1"/>
  <c r="D1180" i="1"/>
  <c r="G1180" i="1" s="1"/>
  <c r="C1180" i="1"/>
  <c r="H1180" i="1" s="1"/>
  <c r="D1179" i="1"/>
  <c r="G1179" i="1" s="1"/>
  <c r="C1179" i="1"/>
  <c r="H1179" i="1" s="1"/>
  <c r="D1178" i="1"/>
  <c r="G1178" i="1" s="1"/>
  <c r="C1178" i="1"/>
  <c r="H1178" i="1" s="1"/>
  <c r="D1177" i="1"/>
  <c r="G1177" i="1" s="1"/>
  <c r="C1177" i="1"/>
  <c r="H1177" i="1" s="1"/>
  <c r="D1176" i="1"/>
  <c r="G1176" i="1" s="1"/>
  <c r="C1176" i="1"/>
  <c r="H1176" i="1" s="1"/>
  <c r="D1175" i="1"/>
  <c r="G1175" i="1" s="1"/>
  <c r="C1175" i="1"/>
  <c r="H1175" i="1" s="1"/>
  <c r="D1174" i="1"/>
  <c r="G1174" i="1" s="1"/>
  <c r="C1174" i="1"/>
  <c r="H1174" i="1" s="1"/>
  <c r="D1173" i="1"/>
  <c r="G1173" i="1" s="1"/>
  <c r="C1173" i="1"/>
  <c r="H1173" i="1" s="1"/>
  <c r="D1172" i="1"/>
  <c r="G1172" i="1" s="1"/>
  <c r="C1172" i="1"/>
  <c r="H1172" i="1" s="1"/>
  <c r="D1171" i="1"/>
  <c r="G1171" i="1" s="1"/>
  <c r="C1171" i="1"/>
  <c r="H1171" i="1" s="1"/>
  <c r="D1170" i="1"/>
  <c r="G1170" i="1" s="1"/>
  <c r="C1170" i="1"/>
  <c r="H1170" i="1" s="1"/>
  <c r="D1169" i="1"/>
  <c r="G1169" i="1" s="1"/>
  <c r="C1169" i="1"/>
  <c r="H1169" i="1" s="1"/>
  <c r="D1168" i="1"/>
  <c r="G1168" i="1" s="1"/>
  <c r="C1168" i="1"/>
  <c r="H1168" i="1" s="1"/>
  <c r="D1167" i="1"/>
  <c r="D1166" i="1"/>
  <c r="G1166" i="1" s="1"/>
  <c r="C1166" i="1"/>
  <c r="D1165" i="1"/>
  <c r="C1165" i="1"/>
  <c r="D1164" i="1"/>
  <c r="G1164" i="1" s="1"/>
  <c r="C1164" i="1"/>
  <c r="D1163" i="1"/>
  <c r="G1163" i="1" s="1"/>
  <c r="C1163" i="1"/>
  <c r="D1162" i="1"/>
  <c r="G1162" i="1" s="1"/>
  <c r="C1162" i="1"/>
  <c r="D1161" i="1"/>
  <c r="G1161" i="1" s="1"/>
  <c r="C1161" i="1"/>
  <c r="D1160" i="1"/>
  <c r="G1160" i="1" s="1"/>
  <c r="C1160" i="1"/>
  <c r="D1159" i="1"/>
  <c r="G1159" i="1" s="1"/>
  <c r="C1159" i="1"/>
  <c r="D1158" i="1"/>
  <c r="G1158" i="1" s="1"/>
  <c r="C1158" i="1"/>
  <c r="D1157" i="1"/>
  <c r="G1157" i="1" s="1"/>
  <c r="C1157" i="1"/>
  <c r="D1156" i="1"/>
  <c r="G1156" i="1" s="1"/>
  <c r="C1156" i="1"/>
  <c r="D1155" i="1"/>
  <c r="G1155" i="1" s="1"/>
  <c r="C1155" i="1"/>
  <c r="D1151" i="1"/>
  <c r="G1151" i="1" s="1"/>
  <c r="C1151" i="1"/>
  <c r="H1151" i="1" s="1"/>
  <c r="D1150" i="1"/>
  <c r="G1150" i="1" s="1"/>
  <c r="C1150" i="1"/>
  <c r="H1150" i="1" s="1"/>
  <c r="D1149" i="1"/>
  <c r="G1149" i="1" s="1"/>
  <c r="C1149" i="1"/>
  <c r="H1149" i="1" s="1"/>
  <c r="D1148" i="1"/>
  <c r="G1148" i="1" s="1"/>
  <c r="C1148" i="1"/>
  <c r="H1148" i="1" s="1"/>
  <c r="D1147" i="1"/>
  <c r="G1147" i="1" s="1"/>
  <c r="C1147" i="1"/>
  <c r="H1147" i="1" s="1"/>
  <c r="D1146" i="1"/>
  <c r="G1146" i="1" s="1"/>
  <c r="C1146" i="1"/>
  <c r="H1146" i="1" s="1"/>
  <c r="D1145" i="1"/>
  <c r="G1145" i="1" s="1"/>
  <c r="C1145" i="1"/>
  <c r="H1145" i="1" s="1"/>
  <c r="D1144" i="1"/>
  <c r="G1144" i="1" s="1"/>
  <c r="C1144" i="1"/>
  <c r="H1144" i="1" s="1"/>
  <c r="D1143" i="1"/>
  <c r="G1143" i="1" s="1"/>
  <c r="C1143" i="1"/>
  <c r="H1143" i="1" s="1"/>
  <c r="D1142" i="1"/>
  <c r="G1142" i="1" s="1"/>
  <c r="C1142" i="1"/>
  <c r="H1142" i="1" s="1"/>
  <c r="D1141" i="1"/>
  <c r="G1141" i="1" s="1"/>
  <c r="C1141" i="1"/>
  <c r="H1141" i="1" s="1"/>
  <c r="D1140" i="1"/>
  <c r="G1140" i="1" s="1"/>
  <c r="C1140" i="1"/>
  <c r="H1140" i="1" s="1"/>
  <c r="D1139" i="1"/>
  <c r="C1139" i="1"/>
  <c r="H1139" i="1" s="1"/>
  <c r="D1138" i="1"/>
  <c r="G1138" i="1" s="1"/>
  <c r="C1138" i="1"/>
  <c r="H1138" i="1" s="1"/>
  <c r="D1137" i="1"/>
  <c r="G1137" i="1" s="1"/>
  <c r="C1137" i="1"/>
  <c r="H1137" i="1" s="1"/>
  <c r="D1136" i="1"/>
  <c r="G1136" i="1" s="1"/>
  <c r="C1136" i="1"/>
  <c r="H1136" i="1" s="1"/>
  <c r="D1135" i="1"/>
  <c r="G1135" i="1" s="1"/>
  <c r="C1135" i="1"/>
  <c r="H1135" i="1" s="1"/>
  <c r="D1134" i="1"/>
  <c r="G1134" i="1" s="1"/>
  <c r="C1134" i="1"/>
  <c r="H1134" i="1" s="1"/>
  <c r="D1133" i="1"/>
  <c r="G1133" i="1" s="1"/>
  <c r="C1133" i="1"/>
  <c r="H1133" i="1" s="1"/>
  <c r="D1132" i="1"/>
  <c r="G1132" i="1" s="1"/>
  <c r="C1132" i="1"/>
  <c r="H1132" i="1" s="1"/>
  <c r="D1131" i="1"/>
  <c r="G1131" i="1" s="1"/>
  <c r="C1131" i="1"/>
  <c r="H1131" i="1" s="1"/>
  <c r="D1130" i="1"/>
  <c r="G1130" i="1" s="1"/>
  <c r="C1130" i="1"/>
  <c r="H1130" i="1" s="1"/>
  <c r="D1129" i="1"/>
  <c r="G1129" i="1" s="1"/>
  <c r="C1129" i="1"/>
  <c r="H1129" i="1" s="1"/>
  <c r="D1128" i="1"/>
  <c r="G1128" i="1" s="1"/>
  <c r="C1128" i="1"/>
  <c r="H1128" i="1" s="1"/>
  <c r="D1127" i="1"/>
  <c r="G1127" i="1" s="1"/>
  <c r="C1127" i="1"/>
  <c r="H1127" i="1" s="1"/>
  <c r="D1126" i="1"/>
  <c r="G1126" i="1" s="1"/>
  <c r="C1126" i="1"/>
  <c r="H1126" i="1" s="1"/>
  <c r="D1125" i="1"/>
  <c r="G1125" i="1" s="1"/>
  <c r="C1125" i="1"/>
  <c r="C1124" i="1"/>
  <c r="D1123" i="1"/>
  <c r="G1123" i="1" s="1"/>
  <c r="C1123" i="1"/>
  <c r="G1122" i="1"/>
  <c r="D1122" i="1"/>
  <c r="C1122" i="1"/>
  <c r="H1122" i="1" s="1"/>
  <c r="D1121" i="1"/>
  <c r="G1121" i="1" s="1"/>
  <c r="C1121" i="1"/>
  <c r="G1120" i="1"/>
  <c r="D1120" i="1"/>
  <c r="C1120" i="1"/>
  <c r="H1120" i="1" s="1"/>
  <c r="D1119" i="1"/>
  <c r="G1119" i="1" s="1"/>
  <c r="C1119" i="1"/>
  <c r="G1118" i="1"/>
  <c r="D1118" i="1"/>
  <c r="C1118" i="1"/>
  <c r="H1118" i="1" s="1"/>
  <c r="D1117" i="1"/>
  <c r="G1117" i="1" s="1"/>
  <c r="C1117" i="1"/>
  <c r="G1116" i="1"/>
  <c r="D1116" i="1"/>
  <c r="C1116" i="1"/>
  <c r="H1116" i="1" s="1"/>
  <c r="D1115" i="1"/>
  <c r="G1115" i="1" s="1"/>
  <c r="C1115" i="1"/>
  <c r="G1114" i="1"/>
  <c r="D1114" i="1"/>
  <c r="C1114" i="1"/>
  <c r="H1114" i="1" s="1"/>
  <c r="D1113" i="1"/>
  <c r="G1113" i="1" s="1"/>
  <c r="C1113" i="1"/>
  <c r="G1112" i="1"/>
  <c r="D1112" i="1"/>
  <c r="C1112" i="1"/>
  <c r="H1112" i="1" s="1"/>
  <c r="D1111" i="1"/>
  <c r="G1111" i="1" s="1"/>
  <c r="C1111" i="1"/>
  <c r="G1110" i="1"/>
  <c r="D1110" i="1"/>
  <c r="C1110" i="1"/>
  <c r="H1110" i="1" s="1"/>
  <c r="D1109" i="1"/>
  <c r="G1109" i="1" s="1"/>
  <c r="C1109" i="1"/>
  <c r="G1108" i="1"/>
  <c r="D1108" i="1"/>
  <c r="C1108" i="1"/>
  <c r="H1108" i="1" s="1"/>
  <c r="D1107" i="1"/>
  <c r="G1107" i="1" s="1"/>
  <c r="C1107" i="1"/>
  <c r="G1106" i="1"/>
  <c r="D1106" i="1"/>
  <c r="C1106" i="1"/>
  <c r="H1106" i="1" s="1"/>
  <c r="D1105" i="1"/>
  <c r="G1105" i="1" s="1"/>
  <c r="C1105" i="1"/>
  <c r="G1104" i="1"/>
  <c r="D1104" i="1"/>
  <c r="C1104" i="1"/>
  <c r="H1104" i="1" s="1"/>
  <c r="D1103" i="1"/>
  <c r="G1103" i="1" s="1"/>
  <c r="C1103" i="1"/>
  <c r="G1102" i="1"/>
  <c r="D1102" i="1"/>
  <c r="C1102" i="1"/>
  <c r="H1102" i="1" s="1"/>
  <c r="D1101" i="1"/>
  <c r="G1101" i="1" s="1"/>
  <c r="C1101" i="1"/>
  <c r="G1100" i="1"/>
  <c r="D1100" i="1"/>
  <c r="C1100" i="1"/>
  <c r="H1100" i="1" s="1"/>
  <c r="D1099" i="1"/>
  <c r="G1099" i="1" s="1"/>
  <c r="C1099" i="1"/>
  <c r="G1098" i="1"/>
  <c r="D1098" i="1"/>
  <c r="C1098" i="1"/>
  <c r="H1098" i="1" s="1"/>
  <c r="D1097" i="1"/>
  <c r="G1097" i="1" s="1"/>
  <c r="C1097" i="1"/>
  <c r="D1096" i="1"/>
  <c r="G1095" i="1"/>
  <c r="D1095" i="1"/>
  <c r="C1095" i="1"/>
  <c r="H1095" i="1" s="1"/>
  <c r="D1094" i="1"/>
  <c r="G1094" i="1" s="1"/>
  <c r="C1094" i="1"/>
  <c r="G1093" i="1"/>
  <c r="D1093" i="1"/>
  <c r="C1093" i="1"/>
  <c r="H1093" i="1" s="1"/>
  <c r="D1092" i="1"/>
  <c r="G1092" i="1" s="1"/>
  <c r="C1092" i="1"/>
  <c r="G1091" i="1"/>
  <c r="D1091" i="1"/>
  <c r="C1091" i="1"/>
  <c r="H1091" i="1" s="1"/>
  <c r="D1090" i="1"/>
  <c r="G1090" i="1" s="1"/>
  <c r="C1090" i="1"/>
  <c r="G1089" i="1"/>
  <c r="D1089" i="1"/>
  <c r="C1089" i="1"/>
  <c r="H1089" i="1" s="1"/>
  <c r="D1088" i="1"/>
  <c r="G1088" i="1" s="1"/>
  <c r="C1088" i="1"/>
  <c r="G1087" i="1"/>
  <c r="D1087" i="1"/>
  <c r="C1087" i="1"/>
  <c r="H1087" i="1" s="1"/>
  <c r="D1086" i="1"/>
  <c r="G1086" i="1" s="1"/>
  <c r="C1086" i="1"/>
  <c r="G1085" i="1"/>
  <c r="D1085" i="1"/>
  <c r="C1085" i="1"/>
  <c r="H1085" i="1" s="1"/>
  <c r="D1084" i="1"/>
  <c r="G1084" i="1" s="1"/>
  <c r="C1084" i="1"/>
  <c r="G1083" i="1"/>
  <c r="D1083" i="1"/>
  <c r="C1083" i="1"/>
  <c r="H1083" i="1" s="1"/>
  <c r="D1082" i="1"/>
  <c r="G1082" i="1" s="1"/>
  <c r="C1082" i="1"/>
  <c r="G1081" i="1"/>
  <c r="D1081" i="1"/>
  <c r="C1081" i="1"/>
  <c r="H1081" i="1" s="1"/>
  <c r="D1080" i="1"/>
  <c r="G1080" i="1" s="1"/>
  <c r="C1080" i="1"/>
  <c r="G1079" i="1"/>
  <c r="D1079" i="1"/>
  <c r="C1079" i="1"/>
  <c r="H1079" i="1" s="1"/>
  <c r="D1078" i="1"/>
  <c r="G1078" i="1" s="1"/>
  <c r="C1078" i="1"/>
  <c r="G1077" i="1"/>
  <c r="D1077" i="1"/>
  <c r="C1077" i="1"/>
  <c r="H1077" i="1" s="1"/>
  <c r="D1076" i="1"/>
  <c r="G1076" i="1" s="1"/>
  <c r="C1076" i="1"/>
  <c r="G1075" i="1"/>
  <c r="D1075" i="1"/>
  <c r="C1075" i="1"/>
  <c r="H1075" i="1" s="1"/>
  <c r="D1074" i="1"/>
  <c r="G1074" i="1" s="1"/>
  <c r="C1074" i="1"/>
  <c r="G1073" i="1"/>
  <c r="D1073" i="1"/>
  <c r="C1073" i="1"/>
  <c r="H1073" i="1" s="1"/>
  <c r="D1072" i="1"/>
  <c r="G1072" i="1" s="1"/>
  <c r="C1072" i="1"/>
  <c r="G1071" i="1"/>
  <c r="D1071" i="1"/>
  <c r="C1071" i="1"/>
  <c r="H1071" i="1" s="1"/>
  <c r="D1070" i="1"/>
  <c r="G1070" i="1" s="1"/>
  <c r="C1070" i="1"/>
  <c r="G1069" i="1"/>
  <c r="D1069" i="1"/>
  <c r="C1069" i="1"/>
  <c r="H1069" i="1" s="1"/>
  <c r="D1068" i="1"/>
  <c r="G1068" i="1" s="1"/>
  <c r="C1068" i="1"/>
  <c r="G1067" i="1"/>
  <c r="D1067" i="1"/>
  <c r="C1067" i="1"/>
  <c r="H1067" i="1" s="1"/>
  <c r="D1066" i="1"/>
  <c r="G1066" i="1" s="1"/>
  <c r="C1066" i="1"/>
  <c r="C1065" i="1"/>
  <c r="D1064" i="1"/>
  <c r="C1064" i="1"/>
  <c r="G1063" i="1"/>
  <c r="D1063" i="1"/>
  <c r="C1063" i="1"/>
  <c r="H1063" i="1" s="1"/>
  <c r="D1062" i="1"/>
  <c r="G1062" i="1" s="1"/>
  <c r="C1062" i="1"/>
  <c r="G1061" i="1"/>
  <c r="D1061" i="1"/>
  <c r="C1061" i="1"/>
  <c r="H1061" i="1" s="1"/>
  <c r="D1060" i="1"/>
  <c r="C1060" i="1"/>
  <c r="G1060" i="1" s="1"/>
  <c r="D1059" i="1"/>
  <c r="C1059" i="1"/>
  <c r="H1059" i="1" s="1"/>
  <c r="D1058" i="1"/>
  <c r="G1058" i="1" s="1"/>
  <c r="C1058" i="1"/>
  <c r="D1057" i="1"/>
  <c r="C1057" i="1"/>
  <c r="H1057" i="1" s="1"/>
  <c r="C1056" i="1"/>
  <c r="G1055" i="1"/>
  <c r="D1055" i="1"/>
  <c r="C1055" i="1"/>
  <c r="H1055" i="1" s="1"/>
  <c r="D1054" i="1"/>
  <c r="G1054" i="1" s="1"/>
  <c r="C1054" i="1"/>
  <c r="G1053" i="1"/>
  <c r="D1053" i="1"/>
  <c r="C1053" i="1"/>
  <c r="H1053" i="1" s="1"/>
  <c r="D1052" i="1"/>
  <c r="C1052" i="1"/>
  <c r="G1052" i="1" s="1"/>
  <c r="D1051" i="1"/>
  <c r="C1051" i="1"/>
  <c r="H1051" i="1" s="1"/>
  <c r="D1050" i="1"/>
  <c r="G1050" i="1" s="1"/>
  <c r="C1050" i="1"/>
  <c r="D1049" i="1"/>
  <c r="C1049" i="1"/>
  <c r="H1049" i="1" s="1"/>
  <c r="D1048" i="1"/>
  <c r="C1048" i="1"/>
  <c r="G1048" i="1" s="1"/>
  <c r="G1047" i="1"/>
  <c r="D1047" i="1"/>
  <c r="C1047" i="1"/>
  <c r="H1047" i="1" s="1"/>
  <c r="G1045" i="1"/>
  <c r="D1045" i="1"/>
  <c r="C1045" i="1"/>
  <c r="H1045" i="1" s="1"/>
  <c r="D1044" i="1"/>
  <c r="C1044" i="1"/>
  <c r="G1044" i="1" s="1"/>
  <c r="G1043" i="1"/>
  <c r="D1043" i="1"/>
  <c r="C1043" i="1"/>
  <c r="H1043" i="1" s="1"/>
  <c r="D1042" i="1"/>
  <c r="G1042" i="1" s="1"/>
  <c r="C1042" i="1"/>
  <c r="D1041" i="1"/>
  <c r="C1041" i="1"/>
  <c r="H1041" i="1" s="1"/>
  <c r="D1040" i="1"/>
  <c r="C1040" i="1"/>
  <c r="D1039" i="1"/>
  <c r="C1039" i="1"/>
  <c r="H1039" i="1" s="1"/>
  <c r="D1038" i="1"/>
  <c r="G1038" i="1" s="1"/>
  <c r="C1038" i="1"/>
  <c r="G1037" i="1"/>
  <c r="D1037" i="1"/>
  <c r="C1037" i="1"/>
  <c r="H1037" i="1" s="1"/>
  <c r="D1036" i="1"/>
  <c r="C1036" i="1"/>
  <c r="G1036" i="1" s="1"/>
  <c r="G1035" i="1"/>
  <c r="D1035" i="1"/>
  <c r="C1035" i="1"/>
  <c r="H1035" i="1" s="1"/>
  <c r="D1034" i="1"/>
  <c r="G1034" i="1" s="1"/>
  <c r="C1034" i="1"/>
  <c r="D1033" i="1"/>
  <c r="C1033" i="1"/>
  <c r="H1033" i="1" s="1"/>
  <c r="D1032" i="1"/>
  <c r="C1032" i="1"/>
  <c r="D1031" i="1"/>
  <c r="C1031" i="1"/>
  <c r="H1031" i="1" s="1"/>
  <c r="D1030" i="1"/>
  <c r="G1030" i="1" s="1"/>
  <c r="C1030" i="1"/>
  <c r="G1029" i="1"/>
  <c r="D1029" i="1"/>
  <c r="C1029" i="1"/>
  <c r="H1029" i="1" s="1"/>
  <c r="D1028" i="1"/>
  <c r="C1028" i="1"/>
  <c r="G1028" i="1" s="1"/>
  <c r="G1027" i="1"/>
  <c r="D1027" i="1"/>
  <c r="C1027" i="1"/>
  <c r="H1027" i="1" s="1"/>
  <c r="D1026" i="1"/>
  <c r="G1026" i="1" s="1"/>
  <c r="C1026" i="1"/>
  <c r="D1025" i="1"/>
  <c r="C1025" i="1"/>
  <c r="H1025" i="1" s="1"/>
  <c r="D1024" i="1"/>
  <c r="C1024" i="1"/>
  <c r="D1023" i="1"/>
  <c r="C1023" i="1"/>
  <c r="H1023" i="1" s="1"/>
  <c r="D1022" i="1"/>
  <c r="G1022" i="1" s="1"/>
  <c r="C1022" i="1"/>
  <c r="G1021" i="1"/>
  <c r="D1021" i="1"/>
  <c r="C1021" i="1"/>
  <c r="H1021" i="1" s="1"/>
  <c r="D1020" i="1"/>
  <c r="C1020" i="1"/>
  <c r="G1020" i="1" s="1"/>
  <c r="G1019" i="1"/>
  <c r="D1019" i="1"/>
  <c r="C1019" i="1"/>
  <c r="H1019" i="1" s="1"/>
  <c r="D1018" i="1"/>
  <c r="G1018" i="1" s="1"/>
  <c r="C1018" i="1"/>
  <c r="D1017" i="1"/>
  <c r="C1017" i="1"/>
  <c r="H1017" i="1" s="1"/>
  <c r="D1016" i="1"/>
  <c r="C1016" i="1"/>
  <c r="D1015" i="1"/>
  <c r="C1015" i="1"/>
  <c r="H1015" i="1" s="1"/>
  <c r="D1014" i="1"/>
  <c r="G1014" i="1" s="1"/>
  <c r="C1014" i="1"/>
  <c r="G1013" i="1"/>
  <c r="D1013" i="1"/>
  <c r="C1013" i="1"/>
  <c r="H1013" i="1" s="1"/>
  <c r="D1012" i="1"/>
  <c r="C1012" i="1"/>
  <c r="G1012" i="1" s="1"/>
  <c r="G1011" i="1"/>
  <c r="D1011" i="1"/>
  <c r="C1011" i="1"/>
  <c r="H1011" i="1" s="1"/>
  <c r="D1010" i="1"/>
  <c r="G1010" i="1" s="1"/>
  <c r="C1010" i="1"/>
  <c r="D1009" i="1"/>
  <c r="C1009" i="1"/>
  <c r="H1009" i="1" s="1"/>
  <c r="D1008" i="1"/>
  <c r="C1008" i="1"/>
  <c r="D1007" i="1"/>
  <c r="C1007" i="1"/>
  <c r="H1007" i="1" s="1"/>
  <c r="D1006" i="1"/>
  <c r="G1006" i="1" s="1"/>
  <c r="C1006" i="1"/>
  <c r="G1005" i="1"/>
  <c r="D1005" i="1"/>
  <c r="C1005" i="1"/>
  <c r="H1005" i="1" s="1"/>
  <c r="D1004" i="1"/>
  <c r="C1004" i="1"/>
  <c r="G1004" i="1" s="1"/>
  <c r="G1003" i="1"/>
  <c r="D1003" i="1"/>
  <c r="C1003" i="1"/>
  <c r="H1003" i="1" s="1"/>
  <c r="D1002" i="1"/>
  <c r="G1002" i="1" s="1"/>
  <c r="C1002" i="1"/>
  <c r="D1001" i="1"/>
  <c r="C1001" i="1"/>
  <c r="H1001" i="1" s="1"/>
  <c r="D1000" i="1"/>
  <c r="C1000" i="1"/>
  <c r="D999" i="1"/>
  <c r="C999" i="1"/>
  <c r="H999" i="1" s="1"/>
  <c r="D998" i="1"/>
  <c r="G998" i="1" s="1"/>
  <c r="C998" i="1"/>
  <c r="G997" i="1"/>
  <c r="D997" i="1"/>
  <c r="C997" i="1"/>
  <c r="H997" i="1" s="1"/>
  <c r="D996" i="1"/>
  <c r="C996" i="1"/>
  <c r="G996" i="1" s="1"/>
  <c r="G995" i="1"/>
  <c r="D995" i="1"/>
  <c r="C995" i="1"/>
  <c r="H995" i="1" s="1"/>
  <c r="D994" i="1"/>
  <c r="G994" i="1" s="1"/>
  <c r="C994" i="1"/>
  <c r="D993" i="1"/>
  <c r="C993" i="1"/>
  <c r="H993" i="1" s="1"/>
  <c r="D992" i="1"/>
  <c r="C992" i="1"/>
  <c r="D991" i="1"/>
  <c r="C991" i="1"/>
  <c r="H991" i="1" s="1"/>
  <c r="D990" i="1"/>
  <c r="D989" i="1"/>
  <c r="C989" i="1"/>
  <c r="H989" i="1" s="1"/>
  <c r="D988" i="1"/>
  <c r="C988" i="1"/>
  <c r="G988" i="1" s="1"/>
  <c r="G987" i="1"/>
  <c r="D987" i="1"/>
  <c r="C987" i="1"/>
  <c r="H987" i="1" s="1"/>
  <c r="D986" i="1"/>
  <c r="G986" i="1" s="1"/>
  <c r="C986" i="1"/>
  <c r="D985" i="1"/>
  <c r="G983" i="1"/>
  <c r="D983" i="1"/>
  <c r="C983" i="1"/>
  <c r="H983" i="1" s="1"/>
  <c r="D982" i="1"/>
  <c r="G982" i="1" s="1"/>
  <c r="C982" i="1"/>
  <c r="D981" i="1"/>
  <c r="C981" i="1"/>
  <c r="H981" i="1" s="1"/>
  <c r="D980" i="1"/>
  <c r="C980" i="1"/>
  <c r="D979" i="1"/>
  <c r="C979" i="1"/>
  <c r="H979" i="1" s="1"/>
  <c r="D978" i="1"/>
  <c r="G978" i="1" s="1"/>
  <c r="C978" i="1"/>
  <c r="G977" i="1"/>
  <c r="D977" i="1"/>
  <c r="C977" i="1"/>
  <c r="H977" i="1" s="1"/>
  <c r="D976" i="1"/>
  <c r="C976" i="1"/>
  <c r="G976" i="1" s="1"/>
  <c r="G975" i="1"/>
  <c r="D975" i="1"/>
  <c r="C975" i="1"/>
  <c r="H975" i="1" s="1"/>
  <c r="D974" i="1"/>
  <c r="G974" i="1" s="1"/>
  <c r="C974" i="1"/>
  <c r="D973" i="1"/>
  <c r="C973" i="1"/>
  <c r="H973" i="1" s="1"/>
  <c r="D972" i="1"/>
  <c r="C972" i="1"/>
  <c r="D971" i="1"/>
  <c r="H971" i="1" s="1"/>
  <c r="C971" i="1"/>
  <c r="G971" i="1" s="1"/>
  <c r="D970" i="1"/>
  <c r="H970" i="1" s="1"/>
  <c r="C970" i="1"/>
  <c r="G970" i="1" s="1"/>
  <c r="H969" i="1"/>
  <c r="D969" i="1"/>
  <c r="C969" i="1"/>
  <c r="G969" i="1" s="1"/>
  <c r="D968" i="1"/>
  <c r="H968" i="1" s="1"/>
  <c r="C968" i="1"/>
  <c r="D967" i="1"/>
  <c r="H967" i="1" s="1"/>
  <c r="C967" i="1"/>
  <c r="G967" i="1" s="1"/>
  <c r="D966" i="1"/>
  <c r="H966" i="1" s="1"/>
  <c r="C966" i="1"/>
  <c r="G966" i="1" s="1"/>
  <c r="H965" i="1"/>
  <c r="D965" i="1"/>
  <c r="C965" i="1"/>
  <c r="G965" i="1" s="1"/>
  <c r="D964" i="1"/>
  <c r="H964" i="1" s="1"/>
  <c r="C964" i="1"/>
  <c r="D963" i="1"/>
  <c r="H963" i="1" s="1"/>
  <c r="C963" i="1"/>
  <c r="G963" i="1" s="1"/>
  <c r="D962" i="1"/>
  <c r="H962" i="1" s="1"/>
  <c r="C962" i="1"/>
  <c r="G962" i="1" s="1"/>
  <c r="H961" i="1"/>
  <c r="D961" i="1"/>
  <c r="C961" i="1"/>
  <c r="G961" i="1" s="1"/>
  <c r="D960" i="1"/>
  <c r="H960" i="1" s="1"/>
  <c r="C960" i="1"/>
  <c r="D959" i="1"/>
  <c r="H959" i="1" s="1"/>
  <c r="C959" i="1"/>
  <c r="G959" i="1" s="1"/>
  <c r="D958" i="1"/>
  <c r="H958" i="1" s="1"/>
  <c r="C958" i="1"/>
  <c r="G958" i="1" s="1"/>
  <c r="H957" i="1"/>
  <c r="D957" i="1"/>
  <c r="C957" i="1"/>
  <c r="G957" i="1" s="1"/>
  <c r="D956" i="1"/>
  <c r="H956" i="1" s="1"/>
  <c r="C956" i="1"/>
  <c r="D955" i="1"/>
  <c r="H955" i="1" s="1"/>
  <c r="C955" i="1"/>
  <c r="G955" i="1" s="1"/>
  <c r="D954" i="1"/>
  <c r="H954" i="1" s="1"/>
  <c r="C954" i="1"/>
  <c r="G954" i="1" s="1"/>
  <c r="H953" i="1"/>
  <c r="D953" i="1"/>
  <c r="C953" i="1"/>
  <c r="G953" i="1" s="1"/>
  <c r="D952" i="1"/>
  <c r="H952" i="1" s="1"/>
  <c r="C952" i="1"/>
  <c r="D951" i="1"/>
  <c r="H951" i="1" s="1"/>
  <c r="C951" i="1"/>
  <c r="G951" i="1" s="1"/>
  <c r="D950" i="1"/>
  <c r="H950" i="1" s="1"/>
  <c r="C950" i="1"/>
  <c r="G950" i="1" s="1"/>
  <c r="H949" i="1"/>
  <c r="D949" i="1"/>
  <c r="C949" i="1"/>
  <c r="G949" i="1" s="1"/>
  <c r="D948" i="1"/>
  <c r="H948" i="1" s="1"/>
  <c r="C948" i="1"/>
  <c r="D947" i="1"/>
  <c r="H947" i="1" s="1"/>
  <c r="C947" i="1"/>
  <c r="G947" i="1" s="1"/>
  <c r="D946" i="1"/>
  <c r="H946" i="1" s="1"/>
  <c r="C946" i="1"/>
  <c r="G946" i="1" s="1"/>
  <c r="H945" i="1"/>
  <c r="D945" i="1"/>
  <c r="C945" i="1"/>
  <c r="G945" i="1" s="1"/>
  <c r="D944" i="1"/>
  <c r="H944" i="1" s="1"/>
  <c r="C944" i="1"/>
  <c r="D943" i="1"/>
  <c r="H943" i="1" s="1"/>
  <c r="C943" i="1"/>
  <c r="G943" i="1" s="1"/>
  <c r="D942" i="1"/>
  <c r="H942" i="1" s="1"/>
  <c r="C942" i="1"/>
  <c r="G942" i="1" s="1"/>
  <c r="H941" i="1"/>
  <c r="D941" i="1"/>
  <c r="C941" i="1"/>
  <c r="G941" i="1" s="1"/>
  <c r="D940" i="1"/>
  <c r="H940" i="1" s="1"/>
  <c r="C940" i="1"/>
  <c r="D939" i="1"/>
  <c r="H939" i="1" s="1"/>
  <c r="C939" i="1"/>
  <c r="G939" i="1" s="1"/>
  <c r="D938" i="1"/>
  <c r="H938" i="1" s="1"/>
  <c r="C938" i="1"/>
  <c r="G938" i="1" s="1"/>
  <c r="H937" i="1"/>
  <c r="D937" i="1"/>
  <c r="C937" i="1"/>
  <c r="G937" i="1" s="1"/>
  <c r="D936" i="1"/>
  <c r="H936" i="1" s="1"/>
  <c r="C936" i="1"/>
  <c r="D935" i="1"/>
  <c r="H935" i="1" s="1"/>
  <c r="C935" i="1"/>
  <c r="G935" i="1" s="1"/>
  <c r="D934" i="1"/>
  <c r="H934" i="1" s="1"/>
  <c r="C934" i="1"/>
  <c r="G934" i="1" s="1"/>
  <c r="H933" i="1"/>
  <c r="D933" i="1"/>
  <c r="C933" i="1"/>
  <c r="G933" i="1" s="1"/>
  <c r="D932" i="1"/>
  <c r="H932" i="1" s="1"/>
  <c r="C932" i="1"/>
  <c r="D931" i="1"/>
  <c r="H931" i="1" s="1"/>
  <c r="C931" i="1"/>
  <c r="G931" i="1" s="1"/>
  <c r="D930" i="1"/>
  <c r="H930" i="1" s="1"/>
  <c r="C930" i="1"/>
  <c r="G930" i="1" s="1"/>
  <c r="H929" i="1"/>
  <c r="D929" i="1"/>
  <c r="C929" i="1"/>
  <c r="G929" i="1" s="1"/>
  <c r="D928" i="1"/>
  <c r="H928" i="1" s="1"/>
  <c r="C928" i="1"/>
  <c r="D927" i="1"/>
  <c r="H927" i="1" s="1"/>
  <c r="C927" i="1"/>
  <c r="G927" i="1" s="1"/>
  <c r="D926" i="1"/>
  <c r="H926" i="1" s="1"/>
  <c r="C926" i="1"/>
  <c r="G926" i="1" s="1"/>
  <c r="H925" i="1"/>
  <c r="D925" i="1"/>
  <c r="C925" i="1"/>
  <c r="G925" i="1" s="1"/>
  <c r="D924" i="1"/>
  <c r="H924" i="1" s="1"/>
  <c r="C924" i="1"/>
  <c r="D923" i="1"/>
  <c r="H923" i="1" s="1"/>
  <c r="C923" i="1"/>
  <c r="G923" i="1" s="1"/>
  <c r="D922" i="1"/>
  <c r="H922" i="1" s="1"/>
  <c r="C922" i="1"/>
  <c r="G922" i="1" s="1"/>
  <c r="H921" i="1"/>
  <c r="D921" i="1"/>
  <c r="C921" i="1"/>
  <c r="G921" i="1" s="1"/>
  <c r="D920" i="1"/>
  <c r="H920" i="1" s="1"/>
  <c r="C920" i="1"/>
  <c r="D919" i="1"/>
  <c r="H919" i="1" s="1"/>
  <c r="C919" i="1"/>
  <c r="G919" i="1" s="1"/>
  <c r="D918" i="1"/>
  <c r="H918" i="1" s="1"/>
  <c r="C918" i="1"/>
  <c r="G918" i="1" s="1"/>
  <c r="H917" i="1"/>
  <c r="D917" i="1"/>
  <c r="C917" i="1"/>
  <c r="G917" i="1" s="1"/>
  <c r="D916" i="1"/>
  <c r="H916" i="1" s="1"/>
  <c r="C916" i="1"/>
  <c r="D915" i="1"/>
  <c r="H915" i="1" s="1"/>
  <c r="C915" i="1"/>
  <c r="G915" i="1" s="1"/>
  <c r="D914" i="1"/>
  <c r="H914" i="1" s="1"/>
  <c r="C914" i="1"/>
  <c r="G914" i="1" s="1"/>
  <c r="H913" i="1"/>
  <c r="D913" i="1"/>
  <c r="C913" i="1"/>
  <c r="G913" i="1" s="1"/>
  <c r="D912" i="1"/>
  <c r="H912" i="1" s="1"/>
  <c r="C912" i="1"/>
  <c r="D911" i="1"/>
  <c r="H911" i="1" s="1"/>
  <c r="C911" i="1"/>
  <c r="G911" i="1" s="1"/>
  <c r="D910" i="1"/>
  <c r="H910" i="1" s="1"/>
  <c r="C910" i="1"/>
  <c r="G910" i="1" s="1"/>
  <c r="H909" i="1"/>
  <c r="D909" i="1"/>
  <c r="C909" i="1"/>
  <c r="G909" i="1" s="1"/>
  <c r="D908" i="1"/>
  <c r="H908" i="1" s="1"/>
  <c r="C908" i="1"/>
  <c r="D907" i="1"/>
  <c r="H907" i="1" s="1"/>
  <c r="C907" i="1"/>
  <c r="G907" i="1" s="1"/>
  <c r="D906" i="1"/>
  <c r="H906" i="1" s="1"/>
  <c r="C906" i="1"/>
  <c r="G906" i="1" s="1"/>
  <c r="H905" i="1"/>
  <c r="D905" i="1"/>
  <c r="C905" i="1"/>
  <c r="G905" i="1" s="1"/>
  <c r="D904" i="1"/>
  <c r="H904" i="1" s="1"/>
  <c r="C904" i="1"/>
  <c r="D903" i="1"/>
  <c r="H903" i="1" s="1"/>
  <c r="C903" i="1"/>
  <c r="G903" i="1" s="1"/>
  <c r="D902" i="1"/>
  <c r="H902" i="1" s="1"/>
  <c r="C902" i="1"/>
  <c r="G902" i="1" s="1"/>
  <c r="H901" i="1"/>
  <c r="D901" i="1"/>
  <c r="C901" i="1"/>
  <c r="G901" i="1" s="1"/>
  <c r="D900" i="1"/>
  <c r="H900" i="1" s="1"/>
  <c r="C900" i="1"/>
  <c r="D899" i="1"/>
  <c r="H899" i="1" s="1"/>
  <c r="C899" i="1"/>
  <c r="G899" i="1" s="1"/>
  <c r="D898" i="1"/>
  <c r="H898" i="1" s="1"/>
  <c r="C898" i="1"/>
  <c r="G898" i="1" s="1"/>
  <c r="H897" i="1"/>
  <c r="D897" i="1"/>
  <c r="C897" i="1"/>
  <c r="G897" i="1" s="1"/>
  <c r="D896" i="1"/>
  <c r="H896" i="1" s="1"/>
  <c r="C896" i="1"/>
  <c r="D895" i="1"/>
  <c r="H895" i="1" s="1"/>
  <c r="C895" i="1"/>
  <c r="G895" i="1" s="1"/>
  <c r="D894" i="1"/>
  <c r="H894" i="1" s="1"/>
  <c r="C894" i="1"/>
  <c r="G894" i="1" s="1"/>
  <c r="H893" i="1"/>
  <c r="D893" i="1"/>
  <c r="C893" i="1"/>
  <c r="G893" i="1" s="1"/>
  <c r="D892" i="1"/>
  <c r="H892" i="1" s="1"/>
  <c r="C892" i="1"/>
  <c r="D891" i="1"/>
  <c r="H891" i="1" s="1"/>
  <c r="C891" i="1"/>
  <c r="G891" i="1" s="1"/>
  <c r="D890" i="1"/>
  <c r="H890" i="1" s="1"/>
  <c r="C890" i="1"/>
  <c r="G890" i="1" s="1"/>
  <c r="H889" i="1"/>
  <c r="D889" i="1"/>
  <c r="C889" i="1"/>
  <c r="G889" i="1" s="1"/>
  <c r="D888" i="1"/>
  <c r="H888" i="1" s="1"/>
  <c r="C888" i="1"/>
  <c r="D887" i="1"/>
  <c r="H887" i="1" s="1"/>
  <c r="C887" i="1"/>
  <c r="G887" i="1" s="1"/>
  <c r="D886" i="1"/>
  <c r="H886" i="1" s="1"/>
  <c r="C886" i="1"/>
  <c r="G886" i="1" s="1"/>
  <c r="H885" i="1"/>
  <c r="D885" i="1"/>
  <c r="C885" i="1"/>
  <c r="G885" i="1" s="1"/>
  <c r="D884" i="1"/>
  <c r="H884" i="1" s="1"/>
  <c r="C884" i="1"/>
  <c r="D883" i="1"/>
  <c r="H883" i="1" s="1"/>
  <c r="C883" i="1"/>
  <c r="G883" i="1" s="1"/>
  <c r="D882" i="1"/>
  <c r="H882" i="1" s="1"/>
  <c r="C882" i="1"/>
  <c r="G882" i="1" s="1"/>
  <c r="H881" i="1"/>
  <c r="D881" i="1"/>
  <c r="C881" i="1"/>
  <c r="G881" i="1" s="1"/>
  <c r="D880" i="1"/>
  <c r="H880" i="1" s="1"/>
  <c r="C880" i="1"/>
  <c r="D879" i="1"/>
  <c r="H879" i="1" s="1"/>
  <c r="C879" i="1"/>
  <c r="G879" i="1" s="1"/>
  <c r="D878" i="1"/>
  <c r="H878" i="1" s="1"/>
  <c r="C878" i="1"/>
  <c r="G878" i="1" s="1"/>
  <c r="H877" i="1"/>
  <c r="D877" i="1"/>
  <c r="C877" i="1"/>
  <c r="G877" i="1" s="1"/>
  <c r="D876" i="1"/>
  <c r="H876" i="1" s="1"/>
  <c r="C876" i="1"/>
  <c r="D875" i="1"/>
  <c r="H875" i="1" s="1"/>
  <c r="C875" i="1"/>
  <c r="G875" i="1" s="1"/>
  <c r="D874" i="1"/>
  <c r="H874" i="1" s="1"/>
  <c r="C874" i="1"/>
  <c r="G874" i="1" s="1"/>
  <c r="H873" i="1"/>
  <c r="D873" i="1"/>
  <c r="C873" i="1"/>
  <c r="G873" i="1" s="1"/>
  <c r="D872" i="1"/>
  <c r="H872" i="1" s="1"/>
  <c r="C872" i="1"/>
  <c r="D871" i="1"/>
  <c r="H871" i="1" s="1"/>
  <c r="C871" i="1"/>
  <c r="G871" i="1" s="1"/>
  <c r="D870" i="1"/>
  <c r="H870" i="1" s="1"/>
  <c r="C870" i="1"/>
  <c r="G870" i="1" s="1"/>
  <c r="H869" i="1"/>
  <c r="D869" i="1"/>
  <c r="C869" i="1"/>
  <c r="G869" i="1" s="1"/>
  <c r="D868" i="1"/>
  <c r="H868" i="1" s="1"/>
  <c r="C868" i="1"/>
  <c r="D867" i="1"/>
  <c r="H867" i="1" s="1"/>
  <c r="C867" i="1"/>
  <c r="G867" i="1" s="1"/>
  <c r="D866" i="1"/>
  <c r="H866" i="1" s="1"/>
  <c r="C866" i="1"/>
  <c r="G866" i="1" s="1"/>
  <c r="H865" i="1"/>
  <c r="D865" i="1"/>
  <c r="C865" i="1"/>
  <c r="G865" i="1" s="1"/>
  <c r="D864" i="1"/>
  <c r="H864" i="1" s="1"/>
  <c r="C864" i="1"/>
  <c r="D863" i="1"/>
  <c r="H863" i="1" s="1"/>
  <c r="C863" i="1"/>
  <c r="G863" i="1" s="1"/>
  <c r="D862" i="1"/>
  <c r="H862" i="1" s="1"/>
  <c r="C862" i="1"/>
  <c r="G862" i="1" s="1"/>
  <c r="H861" i="1"/>
  <c r="D861" i="1"/>
  <c r="C861" i="1"/>
  <c r="G861" i="1" s="1"/>
  <c r="D860" i="1"/>
  <c r="H860" i="1" s="1"/>
  <c r="C860" i="1"/>
  <c r="D859" i="1"/>
  <c r="H859" i="1" s="1"/>
  <c r="C859" i="1"/>
  <c r="G859" i="1" s="1"/>
  <c r="D858" i="1"/>
  <c r="H858" i="1" s="1"/>
  <c r="C858" i="1"/>
  <c r="G858" i="1" s="1"/>
  <c r="H857" i="1"/>
  <c r="D857" i="1"/>
  <c r="C857" i="1"/>
  <c r="G857" i="1" s="1"/>
  <c r="D856" i="1"/>
  <c r="H856" i="1" s="1"/>
  <c r="C856" i="1"/>
  <c r="D855" i="1"/>
  <c r="H855" i="1" s="1"/>
  <c r="C855" i="1"/>
  <c r="G855" i="1" s="1"/>
  <c r="D854" i="1"/>
  <c r="H854" i="1" s="1"/>
  <c r="C854" i="1"/>
  <c r="G854" i="1" s="1"/>
  <c r="H853" i="1"/>
  <c r="D853" i="1"/>
  <c r="C853" i="1"/>
  <c r="G853" i="1" s="1"/>
  <c r="D852" i="1"/>
  <c r="H852" i="1" s="1"/>
  <c r="C852" i="1"/>
  <c r="D851" i="1"/>
  <c r="H851" i="1" s="1"/>
  <c r="C851" i="1"/>
  <c r="G851" i="1" s="1"/>
  <c r="D850" i="1"/>
  <c r="H850" i="1" s="1"/>
  <c r="C850" i="1"/>
  <c r="G850" i="1" s="1"/>
  <c r="H849" i="1"/>
  <c r="D849" i="1"/>
  <c r="C849" i="1"/>
  <c r="G849" i="1" s="1"/>
  <c r="D848" i="1"/>
  <c r="H848" i="1" s="1"/>
  <c r="C848" i="1"/>
  <c r="D847" i="1"/>
  <c r="H847" i="1" s="1"/>
  <c r="C847" i="1"/>
  <c r="G847" i="1" s="1"/>
  <c r="D846" i="1"/>
  <c r="H846" i="1" s="1"/>
  <c r="C846" i="1"/>
  <c r="G846" i="1" s="1"/>
  <c r="H845" i="1"/>
  <c r="D845" i="1"/>
  <c r="C845" i="1"/>
  <c r="G845" i="1" s="1"/>
  <c r="D844" i="1"/>
  <c r="H844" i="1" s="1"/>
  <c r="C844" i="1"/>
  <c r="D843" i="1"/>
  <c r="H843" i="1" s="1"/>
  <c r="C843" i="1"/>
  <c r="G843" i="1" s="1"/>
  <c r="D842" i="1"/>
  <c r="H842" i="1" s="1"/>
  <c r="C842" i="1"/>
  <c r="G842" i="1" s="1"/>
  <c r="H841" i="1"/>
  <c r="D841" i="1"/>
  <c r="C841" i="1"/>
  <c r="G841" i="1" s="1"/>
  <c r="D840" i="1"/>
  <c r="H840" i="1" s="1"/>
  <c r="C840" i="1"/>
  <c r="D839" i="1"/>
  <c r="H839" i="1" s="1"/>
  <c r="C839" i="1"/>
  <c r="G839" i="1" s="1"/>
  <c r="D838" i="1"/>
  <c r="H838" i="1" s="1"/>
  <c r="C838" i="1"/>
  <c r="G838" i="1" s="1"/>
  <c r="H837" i="1"/>
  <c r="D837" i="1"/>
  <c r="C837" i="1"/>
  <c r="G837" i="1" s="1"/>
  <c r="D836" i="1"/>
  <c r="H836" i="1" s="1"/>
  <c r="C836" i="1"/>
  <c r="D835" i="1"/>
  <c r="H835" i="1" s="1"/>
  <c r="C835" i="1"/>
  <c r="G835" i="1" s="1"/>
  <c r="D834" i="1"/>
  <c r="H834" i="1" s="1"/>
  <c r="C834" i="1"/>
  <c r="G834" i="1" s="1"/>
  <c r="H833" i="1"/>
  <c r="D833" i="1"/>
  <c r="C833" i="1"/>
  <c r="G833" i="1" s="1"/>
  <c r="D832" i="1"/>
  <c r="H832" i="1" s="1"/>
  <c r="C832" i="1"/>
  <c r="D831" i="1"/>
  <c r="H831" i="1" s="1"/>
  <c r="C831" i="1"/>
  <c r="G831" i="1" s="1"/>
  <c r="D830" i="1"/>
  <c r="H830" i="1" s="1"/>
  <c r="C830" i="1"/>
  <c r="G830" i="1" s="1"/>
  <c r="H829" i="1"/>
  <c r="D829" i="1"/>
  <c r="C829" i="1"/>
  <c r="G829" i="1" s="1"/>
  <c r="D828" i="1"/>
  <c r="H828" i="1" s="1"/>
  <c r="C828" i="1"/>
  <c r="D827" i="1"/>
  <c r="H827" i="1" s="1"/>
  <c r="C827" i="1"/>
  <c r="G827" i="1" s="1"/>
  <c r="D826" i="1"/>
  <c r="H826" i="1" s="1"/>
  <c r="C826" i="1"/>
  <c r="G826" i="1" s="1"/>
  <c r="H825" i="1"/>
  <c r="D825" i="1"/>
  <c r="C825" i="1"/>
  <c r="G825" i="1" s="1"/>
  <c r="D824" i="1"/>
  <c r="H824" i="1" s="1"/>
  <c r="C824" i="1"/>
  <c r="D823" i="1"/>
  <c r="H823" i="1" s="1"/>
  <c r="C823" i="1"/>
  <c r="D822" i="1"/>
  <c r="H822" i="1" s="1"/>
  <c r="C822" i="1"/>
  <c r="G822" i="1" s="1"/>
  <c r="H821" i="1"/>
  <c r="D821" i="1"/>
  <c r="C821" i="1"/>
  <c r="G821" i="1" s="1"/>
  <c r="D820" i="1"/>
  <c r="H820" i="1" s="1"/>
  <c r="C820" i="1"/>
  <c r="D819" i="1"/>
  <c r="H819" i="1" s="1"/>
  <c r="C819" i="1"/>
  <c r="G819" i="1" s="1"/>
  <c r="D818" i="1"/>
  <c r="H818" i="1" s="1"/>
  <c r="C818" i="1"/>
  <c r="G818" i="1" s="1"/>
  <c r="H817" i="1"/>
  <c r="D817" i="1"/>
  <c r="C817" i="1"/>
  <c r="G817" i="1" s="1"/>
  <c r="D816" i="1"/>
  <c r="H816" i="1" s="1"/>
  <c r="C816" i="1"/>
  <c r="D815" i="1"/>
  <c r="H815" i="1" s="1"/>
  <c r="C815" i="1"/>
  <c r="G815" i="1" s="1"/>
  <c r="D814" i="1"/>
  <c r="H814" i="1" s="1"/>
  <c r="C814" i="1"/>
  <c r="G814" i="1" s="1"/>
  <c r="H813" i="1"/>
  <c r="D813" i="1"/>
  <c r="C813" i="1"/>
  <c r="G813" i="1" s="1"/>
  <c r="D812" i="1"/>
  <c r="H812" i="1" s="1"/>
  <c r="C812" i="1"/>
  <c r="D811" i="1"/>
  <c r="C811" i="1"/>
  <c r="G811" i="1" s="1"/>
  <c r="D810" i="1"/>
  <c r="C810" i="1"/>
  <c r="G810" i="1" s="1"/>
  <c r="H809" i="1"/>
  <c r="D809" i="1"/>
  <c r="C809" i="1"/>
  <c r="G809" i="1" s="1"/>
  <c r="D808" i="1"/>
  <c r="H808" i="1" s="1"/>
  <c r="C808" i="1"/>
  <c r="D807" i="1"/>
  <c r="C807" i="1"/>
  <c r="G807" i="1" s="1"/>
  <c r="D806" i="1"/>
  <c r="C806" i="1"/>
  <c r="G806" i="1" s="1"/>
  <c r="H805" i="1"/>
  <c r="D805" i="1"/>
  <c r="C805" i="1"/>
  <c r="G805" i="1" s="1"/>
  <c r="D804" i="1"/>
  <c r="H804" i="1" s="1"/>
  <c r="C804" i="1"/>
  <c r="D803" i="1"/>
  <c r="C803" i="1"/>
  <c r="G803" i="1" s="1"/>
  <c r="D802" i="1"/>
  <c r="C802" i="1"/>
  <c r="G802" i="1" s="1"/>
  <c r="H801" i="1"/>
  <c r="D801" i="1"/>
  <c r="C801" i="1"/>
  <c r="G801" i="1" s="1"/>
  <c r="D800" i="1"/>
  <c r="H800" i="1" s="1"/>
  <c r="C800" i="1"/>
  <c r="D799" i="1"/>
  <c r="C799" i="1"/>
  <c r="G799" i="1" s="1"/>
  <c r="D798" i="1"/>
  <c r="C798" i="1"/>
  <c r="G798" i="1" s="1"/>
  <c r="H797" i="1"/>
  <c r="D797" i="1"/>
  <c r="C797" i="1"/>
  <c r="G797" i="1" s="1"/>
  <c r="D796" i="1"/>
  <c r="H796" i="1" s="1"/>
  <c r="C796" i="1"/>
  <c r="D795" i="1"/>
  <c r="C795" i="1"/>
  <c r="G795" i="1" s="1"/>
  <c r="D794" i="1"/>
  <c r="C794" i="1"/>
  <c r="G794" i="1" s="1"/>
  <c r="H793" i="1"/>
  <c r="D793" i="1"/>
  <c r="C793" i="1"/>
  <c r="G793" i="1" s="1"/>
  <c r="D792" i="1"/>
  <c r="H792" i="1" s="1"/>
  <c r="C792" i="1"/>
  <c r="D791" i="1"/>
  <c r="C791" i="1"/>
  <c r="G791" i="1" s="1"/>
  <c r="D790" i="1"/>
  <c r="C790" i="1"/>
  <c r="G790" i="1" s="1"/>
  <c r="H789" i="1"/>
  <c r="D789" i="1"/>
  <c r="C789" i="1"/>
  <c r="G789" i="1" s="1"/>
  <c r="D788" i="1"/>
  <c r="H788" i="1" s="1"/>
  <c r="C788" i="1"/>
  <c r="D787" i="1"/>
  <c r="C787" i="1"/>
  <c r="G787" i="1" s="1"/>
  <c r="D786" i="1"/>
  <c r="C786" i="1"/>
  <c r="G786" i="1" s="1"/>
  <c r="H785" i="1"/>
  <c r="D785" i="1"/>
  <c r="C785" i="1"/>
  <c r="G785" i="1" s="1"/>
  <c r="D784" i="1"/>
  <c r="H784" i="1" s="1"/>
  <c r="C784" i="1"/>
  <c r="D783" i="1"/>
  <c r="C783" i="1"/>
  <c r="G783" i="1" s="1"/>
  <c r="D782" i="1"/>
  <c r="C782" i="1"/>
  <c r="G782" i="1" s="1"/>
  <c r="H781" i="1"/>
  <c r="D781" i="1"/>
  <c r="C781" i="1"/>
  <c r="G781" i="1" s="1"/>
  <c r="D780" i="1"/>
  <c r="H780" i="1" s="1"/>
  <c r="C780" i="1"/>
  <c r="D779" i="1"/>
  <c r="C779" i="1"/>
  <c r="G779" i="1" s="1"/>
  <c r="D778" i="1"/>
  <c r="C778" i="1"/>
  <c r="G778" i="1" s="1"/>
  <c r="H777" i="1"/>
  <c r="D777" i="1"/>
  <c r="C777" i="1"/>
  <c r="G777" i="1" s="1"/>
  <c r="D776" i="1"/>
  <c r="H776" i="1" s="1"/>
  <c r="C776" i="1"/>
  <c r="D775" i="1"/>
  <c r="C775" i="1"/>
  <c r="G775" i="1" s="1"/>
  <c r="D774" i="1"/>
  <c r="C774" i="1"/>
  <c r="G774" i="1" s="1"/>
  <c r="H773" i="1"/>
  <c r="D773" i="1"/>
  <c r="C773" i="1"/>
  <c r="G773" i="1" s="1"/>
  <c r="D772" i="1"/>
  <c r="H772" i="1" s="1"/>
  <c r="C772" i="1"/>
  <c r="D771" i="1"/>
  <c r="C771" i="1"/>
  <c r="G771" i="1" s="1"/>
  <c r="D770" i="1"/>
  <c r="C770" i="1"/>
  <c r="G770" i="1" s="1"/>
  <c r="H769" i="1"/>
  <c r="D769" i="1"/>
  <c r="C769" i="1"/>
  <c r="G769" i="1" s="1"/>
  <c r="D768" i="1"/>
  <c r="H768" i="1" s="1"/>
  <c r="C768" i="1"/>
  <c r="D767" i="1"/>
  <c r="C767" i="1"/>
  <c r="G767" i="1" s="1"/>
  <c r="D766" i="1"/>
  <c r="C766" i="1"/>
  <c r="G766" i="1" s="1"/>
  <c r="H765" i="1"/>
  <c r="D765" i="1"/>
  <c r="C765" i="1"/>
  <c r="G765" i="1" s="1"/>
  <c r="D764" i="1"/>
  <c r="H764" i="1" s="1"/>
  <c r="C764" i="1"/>
  <c r="D763" i="1"/>
  <c r="C763" i="1"/>
  <c r="G763" i="1" s="1"/>
  <c r="D762" i="1"/>
  <c r="C762" i="1"/>
  <c r="G762" i="1" s="1"/>
  <c r="H761" i="1"/>
  <c r="D761" i="1"/>
  <c r="C761" i="1"/>
  <c r="G761" i="1" s="1"/>
  <c r="D760" i="1"/>
  <c r="H760" i="1" s="1"/>
  <c r="C760" i="1"/>
  <c r="D759" i="1"/>
  <c r="C759" i="1"/>
  <c r="G759" i="1" s="1"/>
  <c r="D758" i="1"/>
  <c r="C758" i="1"/>
  <c r="G758" i="1" s="1"/>
  <c r="H757" i="1"/>
  <c r="D757" i="1"/>
  <c r="C757" i="1"/>
  <c r="G757" i="1" s="1"/>
  <c r="D756" i="1"/>
  <c r="H756" i="1" s="1"/>
  <c r="C756" i="1"/>
  <c r="D755" i="1"/>
  <c r="C755" i="1"/>
  <c r="G755" i="1" s="1"/>
  <c r="D754" i="1"/>
  <c r="C754" i="1"/>
  <c r="G754" i="1" s="1"/>
  <c r="H753" i="1"/>
  <c r="D753" i="1"/>
  <c r="C753" i="1"/>
  <c r="G753" i="1" s="1"/>
  <c r="D752" i="1"/>
  <c r="H752" i="1" s="1"/>
  <c r="C752" i="1"/>
  <c r="D751" i="1"/>
  <c r="C751" i="1"/>
  <c r="G751" i="1" s="1"/>
  <c r="D750" i="1"/>
  <c r="C750" i="1"/>
  <c r="G750" i="1" s="1"/>
  <c r="H749" i="1"/>
  <c r="D749" i="1"/>
  <c r="C749" i="1"/>
  <c r="G749" i="1" s="1"/>
  <c r="D748" i="1"/>
  <c r="H748" i="1" s="1"/>
  <c r="C748" i="1"/>
  <c r="D747" i="1"/>
  <c r="C747" i="1"/>
  <c r="G747" i="1" s="1"/>
  <c r="D746" i="1"/>
  <c r="C746" i="1"/>
  <c r="G746" i="1" s="1"/>
  <c r="H745" i="1"/>
  <c r="D745" i="1"/>
  <c r="C745" i="1"/>
  <c r="G745" i="1" s="1"/>
  <c r="D744" i="1"/>
  <c r="H744" i="1" s="1"/>
  <c r="C744" i="1"/>
  <c r="D743" i="1"/>
  <c r="C743" i="1"/>
  <c r="G743" i="1" s="1"/>
  <c r="D742" i="1"/>
  <c r="C742" i="1"/>
  <c r="G742" i="1" s="1"/>
  <c r="H741" i="1"/>
  <c r="D741" i="1"/>
  <c r="C741" i="1"/>
  <c r="G741" i="1" s="1"/>
  <c r="D740" i="1"/>
  <c r="H740" i="1" s="1"/>
  <c r="C740" i="1"/>
  <c r="D739" i="1"/>
  <c r="C739" i="1"/>
  <c r="G739" i="1" s="1"/>
  <c r="D738" i="1"/>
  <c r="C738" i="1"/>
  <c r="G738" i="1" s="1"/>
  <c r="H737" i="1"/>
  <c r="D737" i="1"/>
  <c r="C737" i="1"/>
  <c r="G737" i="1" s="1"/>
  <c r="D736" i="1"/>
  <c r="H736" i="1" s="1"/>
  <c r="C736" i="1"/>
  <c r="D735" i="1"/>
  <c r="C735" i="1"/>
  <c r="G735" i="1" s="1"/>
  <c r="D734" i="1"/>
  <c r="C734" i="1"/>
  <c r="G734" i="1" s="1"/>
  <c r="H733" i="1"/>
  <c r="D733" i="1"/>
  <c r="C733" i="1"/>
  <c r="G733" i="1" s="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7" i="1"/>
  <c r="H632" i="1"/>
  <c r="D632" i="1"/>
  <c r="C632" i="1"/>
  <c r="G632" i="1" s="1"/>
  <c r="D631" i="1"/>
  <c r="C631" i="1"/>
  <c r="G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D411" i="1"/>
  <c r="C411" i="1"/>
  <c r="H411" i="1" s="1"/>
  <c r="H406" i="1"/>
  <c r="G406" i="1"/>
  <c r="D406" i="1"/>
  <c r="C406" i="1"/>
  <c r="D405" i="1"/>
  <c r="C405" i="1"/>
  <c r="H405" i="1" s="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D361" i="1"/>
  <c r="C361" i="1"/>
  <c r="H361" i="1" s="1"/>
  <c r="H360" i="1"/>
  <c r="G360" i="1"/>
  <c r="D360" i="1"/>
  <c r="C360" i="1"/>
  <c r="D359" i="1"/>
  <c r="C359" i="1"/>
  <c r="H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D288" i="1"/>
  <c r="C288" i="1"/>
  <c r="H288" i="1" s="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C246" i="1"/>
  <c r="H246" i="1" s="1"/>
  <c r="H245" i="1"/>
  <c r="G245" i="1"/>
  <c r="D245" i="1"/>
  <c r="C245" i="1"/>
  <c r="H244" i="1"/>
  <c r="G244" i="1"/>
  <c r="D244" i="1"/>
  <c r="C244" i="1"/>
  <c r="H243" i="1"/>
  <c r="D243" i="1"/>
  <c r="G243" i="1" s="1"/>
  <c r="C243" i="1"/>
  <c r="H242" i="1"/>
  <c r="G242" i="1"/>
  <c r="D242" i="1"/>
  <c r="C242" i="1"/>
  <c r="H241" i="1"/>
  <c r="G241" i="1"/>
  <c r="D241" i="1"/>
  <c r="C241" i="1"/>
  <c r="H240" i="1"/>
  <c r="G240" i="1"/>
  <c r="D240" i="1"/>
  <c r="C240" i="1"/>
  <c r="H239" i="1"/>
  <c r="G239" i="1"/>
  <c r="D239" i="1"/>
  <c r="C239" i="1"/>
  <c r="H238" i="1"/>
  <c r="D238" i="1"/>
  <c r="G238" i="1" s="1"/>
  <c r="C238" i="1"/>
  <c r="D237" i="1"/>
  <c r="C237" i="1"/>
  <c r="G237" i="1" s="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D214" i="1"/>
  <c r="H214" i="1" s="1"/>
  <c r="C214" i="1"/>
  <c r="H213" i="1"/>
  <c r="G213" i="1"/>
  <c r="D213" i="1"/>
  <c r="C213" i="1"/>
  <c r="D212" i="1"/>
  <c r="H212" i="1" s="1"/>
  <c r="C212"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G135" i="1" s="1"/>
  <c r="C135" i="1"/>
  <c r="H134" i="1"/>
  <c r="G134" i="1"/>
  <c r="D134" i="1"/>
  <c r="C134" i="1"/>
  <c r="G133" i="1"/>
  <c r="D133" i="1"/>
  <c r="C133" i="1"/>
  <c r="H133" i="1" s="1"/>
  <c r="D132" i="1"/>
  <c r="C132" i="1"/>
  <c r="H132" i="1" s="1"/>
  <c r="D131" i="1"/>
  <c r="G131" i="1" s="1"/>
  <c r="C131" i="1"/>
  <c r="D130" i="1"/>
  <c r="C130" i="1"/>
  <c r="H130" i="1" s="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D77" i="1"/>
  <c r="C77" i="1"/>
  <c r="H77" i="1" s="1"/>
  <c r="D76" i="1"/>
  <c r="C76" i="1"/>
  <c r="D75" i="1"/>
  <c r="C75" i="1"/>
  <c r="H75" i="1" s="1"/>
  <c r="D74" i="1"/>
  <c r="C74" i="1"/>
  <c r="H74"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324" i="1" l="1"/>
  <c r="H1333" i="1"/>
  <c r="G1274" i="1"/>
  <c r="G1220" i="1"/>
  <c r="G1219" i="1"/>
  <c r="G823" i="1"/>
  <c r="F279" i="4"/>
  <c r="F214" i="9"/>
  <c r="B214" i="9" s="1"/>
  <c r="E26" i="9"/>
  <c r="B26" i="9" s="1"/>
  <c r="E284" i="9"/>
  <c r="B284" i="9" s="1"/>
  <c r="H135" i="1"/>
  <c r="H146" i="1"/>
  <c r="G212" i="1"/>
  <c r="G214" i="1"/>
  <c r="F216" i="9"/>
  <c r="B216" i="9" s="1"/>
  <c r="G1241" i="1"/>
  <c r="H1241" i="1"/>
  <c r="G1165" i="1"/>
  <c r="G1139" i="1"/>
  <c r="G1278" i="1"/>
  <c r="G1249" i="1"/>
  <c r="H1249" i="1"/>
  <c r="G1064" i="1"/>
  <c r="G1056" i="1"/>
  <c r="F94" i="6"/>
  <c r="F39" i="6"/>
  <c r="G1335" i="1"/>
  <c r="F28" i="6"/>
  <c r="F115" i="6"/>
  <c r="E114" i="6"/>
  <c r="I27" i="3" s="1"/>
  <c r="F118" i="6"/>
  <c r="D114" i="6"/>
  <c r="F129" i="6"/>
  <c r="F107" i="6"/>
  <c r="H1399" i="1"/>
  <c r="G1393" i="1"/>
  <c r="F99" i="6"/>
  <c r="E89" i="6"/>
  <c r="D1383" i="1" s="1"/>
  <c r="H1395" i="1"/>
  <c r="G1389" i="1"/>
  <c r="C1388" i="1"/>
  <c r="H1388" i="1" s="1"/>
  <c r="H1391" i="1"/>
  <c r="D89" i="6"/>
  <c r="G1369" i="1"/>
  <c r="F75" i="6"/>
  <c r="G1358" i="1"/>
  <c r="G1355" i="1"/>
  <c r="E35" i="6"/>
  <c r="D1329" i="1" s="1"/>
  <c r="D35" i="6"/>
  <c r="F35" i="6" s="1"/>
  <c r="G1333" i="1"/>
  <c r="G1324" i="1"/>
  <c r="G1578" i="1"/>
  <c r="G1454" i="1"/>
  <c r="D5" i="7"/>
  <c r="C1436" i="1" s="1"/>
  <c r="E5" i="7"/>
  <c r="G1453" i="1"/>
  <c r="G1499" i="1"/>
  <c r="G1481" i="1"/>
  <c r="G1482" i="1"/>
  <c r="E281" i="9"/>
  <c r="B281" i="9" s="1"/>
  <c r="H1227" i="1"/>
  <c r="G1230" i="1"/>
  <c r="E280" i="9"/>
  <c r="B280" i="9" s="1"/>
  <c r="E245" i="5"/>
  <c r="D1222" i="1" s="1"/>
  <c r="G1227" i="1"/>
  <c r="G1229" i="1"/>
  <c r="G1225" i="1"/>
  <c r="F250" i="5"/>
  <c r="E279" i="9"/>
  <c r="B279" i="9" s="1"/>
  <c r="G1228" i="1"/>
  <c r="G1223" i="1"/>
  <c r="E285" i="9"/>
  <c r="B285" i="9" s="1"/>
  <c r="G1262" i="1"/>
  <c r="G359" i="1"/>
  <c r="G361" i="1"/>
  <c r="H631" i="1"/>
  <c r="H404" i="1"/>
  <c r="G405" i="1"/>
  <c r="F417" i="4"/>
  <c r="E273" i="9"/>
  <c r="B273" i="9" s="1"/>
  <c r="C412" i="1"/>
  <c r="H412" i="1" s="1"/>
  <c r="G288" i="1"/>
  <c r="G411" i="1"/>
  <c r="G77" i="1"/>
  <c r="H76" i="1"/>
  <c r="G76" i="1"/>
  <c r="G75" i="1"/>
  <c r="H73" i="1"/>
  <c r="F77" i="4"/>
  <c r="G73" i="1"/>
  <c r="G74" i="1"/>
  <c r="G246" i="1"/>
  <c r="G236" i="1"/>
  <c r="H236" i="1"/>
  <c r="H237" i="1"/>
  <c r="D224" i="4"/>
  <c r="G132" i="1"/>
  <c r="G130" i="1"/>
  <c r="H131" i="1"/>
  <c r="E5" i="6"/>
  <c r="D1300" i="1"/>
  <c r="G1300" i="1" s="1"/>
  <c r="H1570" i="1"/>
  <c r="G1570" i="1"/>
  <c r="H1257" i="1"/>
  <c r="G1257" i="1"/>
  <c r="G1530" i="1"/>
  <c r="H1530" i="1"/>
  <c r="H735" i="1"/>
  <c r="H739" i="1"/>
  <c r="H743" i="1"/>
  <c r="H747" i="1"/>
  <c r="H751" i="1"/>
  <c r="H755" i="1"/>
  <c r="H759" i="1"/>
  <c r="H763" i="1"/>
  <c r="H767" i="1"/>
  <c r="H771" i="1"/>
  <c r="H775" i="1"/>
  <c r="H779" i="1"/>
  <c r="H783" i="1"/>
  <c r="H787" i="1"/>
  <c r="H791" i="1"/>
  <c r="H795" i="1"/>
  <c r="H799" i="1"/>
  <c r="H803" i="1"/>
  <c r="H807" i="1"/>
  <c r="H811" i="1"/>
  <c r="G979" i="1"/>
  <c r="G989" i="1"/>
  <c r="G991" i="1"/>
  <c r="G999" i="1"/>
  <c r="G1007" i="1"/>
  <c r="G1015" i="1"/>
  <c r="G1023" i="1"/>
  <c r="G1031" i="1"/>
  <c r="G1039" i="1"/>
  <c r="G1049" i="1"/>
  <c r="G1057" i="1"/>
  <c r="G1550" i="1"/>
  <c r="H1550" i="1"/>
  <c r="H734" i="1"/>
  <c r="G736" i="1"/>
  <c r="H738" i="1"/>
  <c r="G740" i="1"/>
  <c r="H742" i="1"/>
  <c r="G744" i="1"/>
  <c r="H746" i="1"/>
  <c r="G748" i="1"/>
  <c r="H750" i="1"/>
  <c r="G752" i="1"/>
  <c r="H754" i="1"/>
  <c r="G756" i="1"/>
  <c r="H758" i="1"/>
  <c r="G760" i="1"/>
  <c r="H762" i="1"/>
  <c r="G764" i="1"/>
  <c r="H766" i="1"/>
  <c r="G768" i="1"/>
  <c r="H770" i="1"/>
  <c r="G772" i="1"/>
  <c r="H774" i="1"/>
  <c r="G776" i="1"/>
  <c r="H778" i="1"/>
  <c r="G780" i="1"/>
  <c r="H782" i="1"/>
  <c r="G784" i="1"/>
  <c r="H786" i="1"/>
  <c r="G788" i="1"/>
  <c r="H790" i="1"/>
  <c r="G792" i="1"/>
  <c r="H794" i="1"/>
  <c r="G796" i="1"/>
  <c r="H798" i="1"/>
  <c r="G800" i="1"/>
  <c r="H802" i="1"/>
  <c r="G804" i="1"/>
  <c r="H806" i="1"/>
  <c r="G808" i="1"/>
  <c r="H810"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3" i="1"/>
  <c r="G980" i="1"/>
  <c r="G981" i="1"/>
  <c r="G992" i="1"/>
  <c r="G993" i="1"/>
  <c r="G1000" i="1"/>
  <c r="G1001" i="1"/>
  <c r="G1008" i="1"/>
  <c r="G1009" i="1"/>
  <c r="G1016" i="1"/>
  <c r="G1017" i="1"/>
  <c r="G1024" i="1"/>
  <c r="G1025" i="1"/>
  <c r="G1032" i="1"/>
  <c r="G1033" i="1"/>
  <c r="G1040" i="1"/>
  <c r="G1041" i="1"/>
  <c r="G1051" i="1"/>
  <c r="G1059" i="1"/>
  <c r="H974" i="1"/>
  <c r="H978" i="1"/>
  <c r="H982" i="1"/>
  <c r="H986" i="1"/>
  <c r="H994" i="1"/>
  <c r="H998" i="1"/>
  <c r="H1002" i="1"/>
  <c r="H1006" i="1"/>
  <c r="H1010" i="1"/>
  <c r="H1014" i="1"/>
  <c r="H1018" i="1"/>
  <c r="H1022" i="1"/>
  <c r="H1026" i="1"/>
  <c r="H1030" i="1"/>
  <c r="H1034" i="1"/>
  <c r="H1038" i="1"/>
  <c r="H1042" i="1"/>
  <c r="H1050" i="1"/>
  <c r="H1054" i="1"/>
  <c r="H1058" i="1"/>
  <c r="H1062" i="1"/>
  <c r="H1066" i="1"/>
  <c r="H1070" i="1"/>
  <c r="H1074" i="1"/>
  <c r="H1078" i="1"/>
  <c r="H1082" i="1"/>
  <c r="H1086" i="1"/>
  <c r="H1090" i="1"/>
  <c r="H1094" i="1"/>
  <c r="H1097" i="1"/>
  <c r="H1101" i="1"/>
  <c r="H1105" i="1"/>
  <c r="H1109" i="1"/>
  <c r="H1113" i="1"/>
  <c r="H1117" i="1"/>
  <c r="H1121" i="1"/>
  <c r="H1125" i="1"/>
  <c r="H1156" i="1"/>
  <c r="H1158" i="1"/>
  <c r="H1160" i="1"/>
  <c r="H1162" i="1"/>
  <c r="H1164" i="1"/>
  <c r="H1166" i="1"/>
  <c r="H1185" i="1"/>
  <c r="H1187" i="1"/>
  <c r="H1189" i="1"/>
  <c r="H1191" i="1"/>
  <c r="H1193" i="1"/>
  <c r="H1195" i="1"/>
  <c r="H1197" i="1"/>
  <c r="H1199" i="1"/>
  <c r="H1201" i="1"/>
  <c r="H1203" i="1"/>
  <c r="H1205" i="1"/>
  <c r="H1207" i="1"/>
  <c r="H1209" i="1"/>
  <c r="H1211" i="1"/>
  <c r="H1213" i="1"/>
  <c r="H1216" i="1"/>
  <c r="H1218" i="1"/>
  <c r="H1220" i="1"/>
  <c r="H1261" i="1"/>
  <c r="G1261" i="1"/>
  <c r="H1265" i="1"/>
  <c r="G1265" i="1"/>
  <c r="H1544" i="1"/>
  <c r="G1544" i="1"/>
  <c r="H1552" i="1"/>
  <c r="G1552" i="1"/>
  <c r="G1577" i="1"/>
  <c r="H1577" i="1"/>
  <c r="F54" i="4"/>
  <c r="E50" i="4"/>
  <c r="F169" i="4"/>
  <c r="D163" i="4"/>
  <c r="H972" i="1"/>
  <c r="H976" i="1"/>
  <c r="H980" i="1"/>
  <c r="H988" i="1"/>
  <c r="H992" i="1"/>
  <c r="H996" i="1"/>
  <c r="H1000" i="1"/>
  <c r="H1004" i="1"/>
  <c r="H1008" i="1"/>
  <c r="H1012" i="1"/>
  <c r="H1016" i="1"/>
  <c r="H1020" i="1"/>
  <c r="H1024" i="1"/>
  <c r="H1028" i="1"/>
  <c r="H1032" i="1"/>
  <c r="H1036" i="1"/>
  <c r="H1040" i="1"/>
  <c r="H1044" i="1"/>
  <c r="H1048" i="1"/>
  <c r="H1052" i="1"/>
  <c r="H1056" i="1"/>
  <c r="H1060" i="1"/>
  <c r="H1064" i="1"/>
  <c r="H1068" i="1"/>
  <c r="H1072" i="1"/>
  <c r="H1076" i="1"/>
  <c r="H1080" i="1"/>
  <c r="H1084" i="1"/>
  <c r="H1088" i="1"/>
  <c r="H1092" i="1"/>
  <c r="H1099" i="1"/>
  <c r="H1103" i="1"/>
  <c r="H1107" i="1"/>
  <c r="H1111" i="1"/>
  <c r="H1115" i="1"/>
  <c r="H1119" i="1"/>
  <c r="H1123" i="1"/>
  <c r="H1155" i="1"/>
  <c r="H1157" i="1"/>
  <c r="H1159" i="1"/>
  <c r="H1161" i="1"/>
  <c r="H1163" i="1"/>
  <c r="H1165" i="1"/>
  <c r="H1184" i="1"/>
  <c r="H1186" i="1"/>
  <c r="H1188" i="1"/>
  <c r="H1190" i="1"/>
  <c r="H1192" i="1"/>
  <c r="H1194" i="1"/>
  <c r="H1196" i="1"/>
  <c r="H1198" i="1"/>
  <c r="H1200" i="1"/>
  <c r="H1202" i="1"/>
  <c r="H1204" i="1"/>
  <c r="H1206" i="1"/>
  <c r="H1208" i="1"/>
  <c r="H1210" i="1"/>
  <c r="H1212" i="1"/>
  <c r="H1217" i="1"/>
  <c r="H1219" i="1"/>
  <c r="H1221" i="1"/>
  <c r="H1253" i="1"/>
  <c r="G1253" i="1"/>
  <c r="G1374" i="1"/>
  <c r="H1374" i="1"/>
  <c r="G1390" i="1"/>
  <c r="H1390"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J1449" i="1"/>
  <c r="G1449" i="1"/>
  <c r="H1489" i="1"/>
  <c r="G1489" i="1"/>
  <c r="H1300" i="1"/>
  <c r="G1378" i="1"/>
  <c r="H1378" i="1"/>
  <c r="G1394" i="1"/>
  <c r="H1394" i="1"/>
  <c r="H1441" i="1"/>
  <c r="G1441" i="1"/>
  <c r="I1441" i="1" s="1"/>
  <c r="J1441" i="1"/>
  <c r="H1445" i="1"/>
  <c r="G1445" i="1"/>
  <c r="J1445" i="1"/>
  <c r="J1451" i="1"/>
  <c r="G1451" i="1"/>
  <c r="H1251" i="1"/>
  <c r="H1255" i="1"/>
  <c r="H1259" i="1"/>
  <c r="H1263" i="1"/>
  <c r="H1267" i="1"/>
  <c r="H1271" i="1"/>
  <c r="H1275" i="1"/>
  <c r="H1279" i="1"/>
  <c r="H1283" i="1"/>
  <c r="H1287" i="1"/>
  <c r="H1291" i="1"/>
  <c r="H1295" i="1"/>
  <c r="H1303" i="1"/>
  <c r="H1307" i="1"/>
  <c r="H1311" i="1"/>
  <c r="H1315" i="1"/>
  <c r="H1319" i="1"/>
  <c r="H1323" i="1"/>
  <c r="H1327" i="1"/>
  <c r="H1331" i="1"/>
  <c r="H1335" i="1"/>
  <c r="H1338" i="1"/>
  <c r="H1340" i="1"/>
  <c r="H1342" i="1"/>
  <c r="H1344" i="1"/>
  <c r="H1346" i="1"/>
  <c r="H1348" i="1"/>
  <c r="H1350" i="1"/>
  <c r="H1352" i="1"/>
  <c r="H1354" i="1"/>
  <c r="H1356" i="1"/>
  <c r="H1358" i="1"/>
  <c r="H1360" i="1"/>
  <c r="H1362" i="1"/>
  <c r="H1364" i="1"/>
  <c r="H1366" i="1"/>
  <c r="G1382" i="1"/>
  <c r="H1382" i="1"/>
  <c r="G1398" i="1"/>
  <c r="H1398" i="1"/>
  <c r="G1463" i="1"/>
  <c r="I1463" i="1" s="1"/>
  <c r="J1463" i="1"/>
  <c r="H1463" i="1"/>
  <c r="G1465" i="1"/>
  <c r="J1465" i="1"/>
  <c r="H1465" i="1"/>
  <c r="G1467" i="1"/>
  <c r="J1467" i="1"/>
  <c r="H1467" i="1"/>
  <c r="G1469" i="1"/>
  <c r="H1469" i="1"/>
  <c r="H1520" i="1"/>
  <c r="G1520" i="1"/>
  <c r="H1250" i="1"/>
  <c r="G1252" i="1"/>
  <c r="H1254" i="1"/>
  <c r="G1256" i="1"/>
  <c r="H1258" i="1"/>
  <c r="G1260" i="1"/>
  <c r="H1262" i="1"/>
  <c r="G1264" i="1"/>
  <c r="H1266" i="1"/>
  <c r="H1270" i="1"/>
  <c r="H1274" i="1"/>
  <c r="H1278" i="1"/>
  <c r="H1282" i="1"/>
  <c r="H1286" i="1"/>
  <c r="H1290" i="1"/>
  <c r="H1294" i="1"/>
  <c r="H1298" i="1"/>
  <c r="H1302" i="1"/>
  <c r="H1306" i="1"/>
  <c r="H1310" i="1"/>
  <c r="H1314" i="1"/>
  <c r="H1318" i="1"/>
  <c r="H1322" i="1"/>
  <c r="H1326" i="1"/>
  <c r="H1330" i="1"/>
  <c r="H1334" i="1"/>
  <c r="G1370" i="1"/>
  <c r="H1370" i="1"/>
  <c r="G1386" i="1"/>
  <c r="H1386" i="1"/>
  <c r="H1437" i="1"/>
  <c r="G1437" i="1"/>
  <c r="H1439" i="1"/>
  <c r="G1439" i="1"/>
  <c r="I1439" i="1" s="1"/>
  <c r="J1439" i="1"/>
  <c r="H1443" i="1"/>
  <c r="G1443" i="1"/>
  <c r="J1443" i="1"/>
  <c r="J1447" i="1"/>
  <c r="G1447" i="1"/>
  <c r="H1492" i="1"/>
  <c r="G1492" i="1"/>
  <c r="H1508" i="1"/>
  <c r="G1508" i="1"/>
  <c r="G1456" i="1"/>
  <c r="J1456" i="1"/>
  <c r="G1458" i="1"/>
  <c r="J1458" i="1"/>
  <c r="G1460" i="1"/>
  <c r="J1460" i="1"/>
  <c r="G1476" i="1"/>
  <c r="J1476" i="1"/>
  <c r="G1478" i="1"/>
  <c r="J1478" i="1"/>
  <c r="H1480" i="1"/>
  <c r="G1480" i="1"/>
  <c r="H1496" i="1"/>
  <c r="G1496" i="1"/>
  <c r="H1512" i="1"/>
  <c r="G1512" i="1"/>
  <c r="H1532" i="1"/>
  <c r="G1532" i="1"/>
  <c r="H1548" i="1"/>
  <c r="G1548" i="1"/>
  <c r="H1555" i="1"/>
  <c r="G1555" i="1"/>
  <c r="H1563" i="1"/>
  <c r="G1563" i="1"/>
  <c r="H1574" i="1"/>
  <c r="G1574" i="1"/>
  <c r="F17" i="4"/>
  <c r="D7" i="4"/>
  <c r="F45" i="5"/>
  <c r="D12" i="5"/>
  <c r="G1368" i="1"/>
  <c r="G1372" i="1"/>
  <c r="G1376" i="1"/>
  <c r="G1380" i="1"/>
  <c r="G1384" i="1"/>
  <c r="G1388" i="1"/>
  <c r="G1392" i="1"/>
  <c r="G1396"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I1440" i="1"/>
  <c r="I1442" i="1"/>
  <c r="I1444" i="1"/>
  <c r="H1454" i="1"/>
  <c r="G1462" i="1"/>
  <c r="I1462" i="1" s="1"/>
  <c r="G1464" i="1"/>
  <c r="I1464" i="1" s="1"/>
  <c r="G1466" i="1"/>
  <c r="I1466" i="1" s="1"/>
  <c r="G1468" i="1"/>
  <c r="I1468" i="1" s="1"/>
  <c r="G1471" i="1"/>
  <c r="I1471" i="1" s="1"/>
  <c r="J1471" i="1"/>
  <c r="G1473" i="1"/>
  <c r="I1473" i="1" s="1"/>
  <c r="J1473" i="1"/>
  <c r="H1474" i="1"/>
  <c r="I1474" i="1" s="1"/>
  <c r="H1484" i="1"/>
  <c r="G1484" i="1"/>
  <c r="H1500" i="1"/>
  <c r="G1500" i="1"/>
  <c r="H1516" i="1"/>
  <c r="G1516" i="1"/>
  <c r="H1528" i="1"/>
  <c r="G1528" i="1"/>
  <c r="H1536" i="1"/>
  <c r="G1536" i="1"/>
  <c r="G1561" i="1"/>
  <c r="H1561" i="1"/>
  <c r="G1569" i="1"/>
  <c r="H1569" i="1"/>
  <c r="D459" i="4"/>
  <c r="F460" i="4"/>
  <c r="G1367" i="1"/>
  <c r="H1369" i="1"/>
  <c r="G1371" i="1"/>
  <c r="H1373" i="1"/>
  <c r="G1375" i="1"/>
  <c r="H1377" i="1"/>
  <c r="G1379" i="1"/>
  <c r="H1381" i="1"/>
  <c r="H1385" i="1"/>
  <c r="G1387" i="1"/>
  <c r="H1389" i="1"/>
  <c r="G1391" i="1"/>
  <c r="H1393" i="1"/>
  <c r="G1395" i="1"/>
  <c r="H1397" i="1"/>
  <c r="G1399" i="1"/>
  <c r="G1446" i="1"/>
  <c r="I1446" i="1" s="1"/>
  <c r="J1446" i="1"/>
  <c r="H1447" i="1"/>
  <c r="G1448" i="1"/>
  <c r="I1448" i="1" s="1"/>
  <c r="J1448" i="1"/>
  <c r="H1449" i="1"/>
  <c r="G1450" i="1"/>
  <c r="I1450" i="1" s="1"/>
  <c r="J1450" i="1"/>
  <c r="H1451" i="1"/>
  <c r="G1452" i="1"/>
  <c r="I1452" i="1" s="1"/>
  <c r="J1452" i="1"/>
  <c r="H1453" i="1"/>
  <c r="I1455" i="1"/>
  <c r="H1456" i="1"/>
  <c r="I1457" i="1"/>
  <c r="H1458" i="1"/>
  <c r="H1460" i="1"/>
  <c r="H1476" i="1"/>
  <c r="I1477" i="1"/>
  <c r="H1478" i="1"/>
  <c r="H1488" i="1"/>
  <c r="G1488" i="1"/>
  <c r="H1504" i="1"/>
  <c r="G1504" i="1"/>
  <c r="H1540" i="1"/>
  <c r="G1540" i="1"/>
  <c r="H1558" i="1"/>
  <c r="G1558" i="1"/>
  <c r="H1566" i="1"/>
  <c r="G1566" i="1"/>
  <c r="H1571" i="1"/>
  <c r="G1571" i="1"/>
  <c r="H1579" i="1"/>
  <c r="G1579" i="1"/>
  <c r="F125" i="4"/>
  <c r="D124" i="4"/>
  <c r="F134" i="4"/>
  <c r="E133" i="4"/>
  <c r="D129" i="1" s="1"/>
  <c r="E106" i="4"/>
  <c r="D102" i="1" s="1"/>
  <c r="F153" i="4"/>
  <c r="D152" i="4"/>
  <c r="F252" i="4"/>
  <c r="F264" i="4"/>
  <c r="E263" i="4"/>
  <c r="D259" i="1" s="1"/>
  <c r="G297" i="9"/>
  <c r="E297" i="9" s="1"/>
  <c r="H29" i="3"/>
  <c r="D50" i="4"/>
  <c r="D82" i="4"/>
  <c r="F106" i="4"/>
  <c r="F133" i="4"/>
  <c r="E196" i="4"/>
  <c r="D192" i="1" s="1"/>
  <c r="F202" i="4"/>
  <c r="F216" i="4"/>
  <c r="E215" i="4"/>
  <c r="D211" i="1" s="1"/>
  <c r="D643" i="4"/>
  <c r="F416" i="4"/>
  <c r="F422" i="4"/>
  <c r="D421" i="4"/>
  <c r="D484" i="4"/>
  <c r="F568" i="4"/>
  <c r="D567" i="4"/>
  <c r="F198" i="5"/>
  <c r="D190" i="5"/>
  <c r="F45" i="4"/>
  <c r="D44" i="4"/>
  <c r="F197" i="4"/>
  <c r="D196" i="4"/>
  <c r="F263" i="4"/>
  <c r="F312" i="4"/>
  <c r="D311" i="4"/>
  <c r="F345" i="4"/>
  <c r="D344" i="4"/>
  <c r="F593" i="4"/>
  <c r="E593" i="4"/>
  <c r="D587" i="1" s="1"/>
  <c r="F617" i="4"/>
  <c r="F180" i="5"/>
  <c r="D177" i="5"/>
  <c r="I25" i="3"/>
  <c r="D299" i="4"/>
  <c r="E311" i="4"/>
  <c r="F364" i="4"/>
  <c r="F402" i="4"/>
  <c r="F455" i="4"/>
  <c r="E529" i="4"/>
  <c r="E567" i="4"/>
  <c r="D561" i="1" s="1"/>
  <c r="F612" i="4"/>
  <c r="D625" i="4"/>
  <c r="F78" i="5"/>
  <c r="H289" i="9"/>
  <c r="E176" i="5"/>
  <c r="D238" i="5"/>
  <c r="F66" i="6"/>
  <c r="D42" i="8"/>
  <c r="E363" i="4"/>
  <c r="D358" i="1" s="1"/>
  <c r="D644" i="4"/>
  <c r="E472" i="4"/>
  <c r="D466" i="1" s="1"/>
  <c r="F580" i="4"/>
  <c r="F119" i="5"/>
  <c r="D118" i="5"/>
  <c r="F246" i="5"/>
  <c r="D245" i="5"/>
  <c r="F5" i="6"/>
  <c r="F336" i="4"/>
  <c r="E351" i="4"/>
  <c r="F356" i="4"/>
  <c r="D363" i="4"/>
  <c r="D396" i="4"/>
  <c r="E644" i="4"/>
  <c r="D638" i="1" s="1"/>
  <c r="D472" i="4"/>
  <c r="E484" i="4"/>
  <c r="D478" i="1" s="1"/>
  <c r="D529" i="4"/>
  <c r="D7" i="5"/>
  <c r="D68" i="5"/>
  <c r="H286" i="9"/>
  <c r="E286" i="9" s="1"/>
  <c r="B286" i="9" s="1"/>
  <c r="E87" i="5"/>
  <c r="F170" i="5"/>
  <c r="D206" i="5"/>
  <c r="F6" i="6"/>
  <c r="F54" i="6"/>
  <c r="D49" i="8"/>
  <c r="B143" i="9"/>
  <c r="B151" i="9"/>
  <c r="B159" i="9"/>
  <c r="G166" i="9"/>
  <c r="E166" i="9" s="1"/>
  <c r="B166" i="9" s="1"/>
  <c r="G168" i="9"/>
  <c r="E168" i="9" s="1"/>
  <c r="B168" i="9" s="1"/>
  <c r="G170" i="9"/>
  <c r="E170" i="9" s="1"/>
  <c r="B170" i="9" s="1"/>
  <c r="G172" i="9"/>
  <c r="E172" i="9" s="1"/>
  <c r="B172" i="9" s="1"/>
  <c r="G174" i="9"/>
  <c r="E174" i="9" s="1"/>
  <c r="B174" i="9" s="1"/>
  <c r="G176" i="9"/>
  <c r="E176" i="9" s="1"/>
  <c r="B176" i="9" s="1"/>
  <c r="G181" i="9"/>
  <c r="E181" i="9" s="1"/>
  <c r="B181" i="9" s="1"/>
  <c r="G189" i="9"/>
  <c r="E189" i="9" s="1"/>
  <c r="B189" i="9" s="1"/>
  <c r="F88" i="5"/>
  <c r="E146" i="5"/>
  <c r="E287" i="9"/>
  <c r="B28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0" i="9"/>
  <c r="E190" i="9" s="1"/>
  <c r="B190" i="9" s="1"/>
  <c r="G186" i="9"/>
  <c r="E186" i="9" s="1"/>
  <c r="B186" i="9" s="1"/>
  <c r="G182" i="9"/>
  <c r="E182" i="9" s="1"/>
  <c r="B182" i="9" s="1"/>
  <c r="G178" i="9"/>
  <c r="E178" i="9" s="1"/>
  <c r="B178" i="9" s="1"/>
  <c r="G165" i="9"/>
  <c r="H164" i="9"/>
  <c r="G191" i="9"/>
  <c r="E191" i="9" s="1"/>
  <c r="B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G278" i="9"/>
  <c r="E278" i="9" s="1"/>
  <c r="B278" i="9" s="1"/>
  <c r="G188" i="9"/>
  <c r="E188" i="9" s="1"/>
  <c r="B188" i="9" s="1"/>
  <c r="G184" i="9"/>
  <c r="E184" i="9" s="1"/>
  <c r="B184" i="9" s="1"/>
  <c r="G180" i="9"/>
  <c r="E180" i="9" s="1"/>
  <c r="B180" i="9" s="1"/>
  <c r="I10" i="9"/>
  <c r="B147" i="9"/>
  <c r="B155" i="9"/>
  <c r="H165" i="9"/>
  <c r="G167" i="9"/>
  <c r="E167" i="9" s="1"/>
  <c r="B167" i="9" s="1"/>
  <c r="G169" i="9"/>
  <c r="E169" i="9" s="1"/>
  <c r="B169" i="9" s="1"/>
  <c r="G171" i="9"/>
  <c r="E171" i="9" s="1"/>
  <c r="B171" i="9" s="1"/>
  <c r="G173" i="9"/>
  <c r="E173" i="9" s="1"/>
  <c r="B173" i="9" s="1"/>
  <c r="G175" i="9"/>
  <c r="E175" i="9" s="1"/>
  <c r="B175" i="9" s="1"/>
  <c r="G177" i="9"/>
  <c r="E177" i="9" s="1"/>
  <c r="B177" i="9" s="1"/>
  <c r="G185" i="9"/>
  <c r="E185" i="9" s="1"/>
  <c r="B185" i="9" s="1"/>
  <c r="F226" i="9"/>
  <c r="B226" i="9" s="1"/>
  <c r="F229" i="9"/>
  <c r="B229" i="9" s="1"/>
  <c r="F230" i="9"/>
  <c r="B230" i="9" s="1"/>
  <c r="F233" i="9"/>
  <c r="B233" i="9" s="1"/>
  <c r="F234" i="9"/>
  <c r="B234" i="9" s="1"/>
  <c r="B240" i="9"/>
  <c r="B241" i="9"/>
  <c r="B248" i="9"/>
  <c r="B249" i="9"/>
  <c r="B256" i="9"/>
  <c r="B257" i="9"/>
  <c r="B264" i="9"/>
  <c r="B265" i="9"/>
  <c r="E283" i="9"/>
  <c r="B283" i="9" s="1"/>
  <c r="B215" i="9"/>
  <c r="B219" i="9"/>
  <c r="B223" i="9"/>
  <c r="B227" i="9"/>
  <c r="B228" i="9"/>
  <c r="B231" i="9"/>
  <c r="B232" i="9"/>
  <c r="B235" i="9"/>
  <c r="B236" i="9"/>
  <c r="B237" i="9"/>
  <c r="B244" i="9"/>
  <c r="B245" i="9"/>
  <c r="B252" i="9"/>
  <c r="B253" i="9"/>
  <c r="B260" i="9"/>
  <c r="B261" i="9"/>
  <c r="B268" i="9"/>
  <c r="B269" i="9"/>
  <c r="F114" i="6" l="1"/>
  <c r="D1408" i="1"/>
  <c r="H27" i="3"/>
  <c r="C1408" i="1"/>
  <c r="F89" i="6"/>
  <c r="C1383" i="1"/>
  <c r="D141" i="6"/>
  <c r="H28" i="3" s="1"/>
  <c r="H25" i="3"/>
  <c r="C1329" i="1"/>
  <c r="I29" i="3"/>
  <c r="D1436" i="1"/>
  <c r="E237" i="5"/>
  <c r="G412" i="1"/>
  <c r="F224" i="4"/>
  <c r="C220" i="1"/>
  <c r="E165" i="9"/>
  <c r="B165" i="9" s="1"/>
  <c r="E68" i="5"/>
  <c r="F68" i="5" s="1"/>
  <c r="D1065" i="1"/>
  <c r="D528" i="4"/>
  <c r="F529" i="4"/>
  <c r="C523" i="1"/>
  <c r="F396" i="4"/>
  <c r="C391" i="1"/>
  <c r="F245" i="5"/>
  <c r="C1222" i="1"/>
  <c r="C1517" i="1"/>
  <c r="I34" i="3"/>
  <c r="E175" i="5"/>
  <c r="D1152" i="1" s="1"/>
  <c r="I22" i="3"/>
  <c r="D1153" i="1"/>
  <c r="F625" i="4"/>
  <c r="C619" i="1"/>
  <c r="F299" i="4"/>
  <c r="D298" i="4"/>
  <c r="C294" i="1"/>
  <c r="E420" i="4"/>
  <c r="F44" i="4"/>
  <c r="C40" i="1"/>
  <c r="F567" i="4"/>
  <c r="C561" i="1"/>
  <c r="B297" i="9"/>
  <c r="E296" i="9"/>
  <c r="I10" i="3" s="1"/>
  <c r="H20" i="9"/>
  <c r="G20" i="9"/>
  <c r="E20" i="9" s="1"/>
  <c r="F152" i="4"/>
  <c r="D151" i="4"/>
  <c r="C148" i="1"/>
  <c r="F459" i="4"/>
  <c r="C453" i="1"/>
  <c r="F12" i="5"/>
  <c r="C990" i="1"/>
  <c r="I1443" i="1"/>
  <c r="E6" i="4"/>
  <c r="D46" i="1"/>
  <c r="F363" i="4"/>
  <c r="D350" i="4"/>
  <c r="C358" i="1"/>
  <c r="F344" i="4"/>
  <c r="C339" i="1"/>
  <c r="F82" i="4"/>
  <c r="C78" i="1"/>
  <c r="G259" i="1"/>
  <c r="H259" i="1"/>
  <c r="F124" i="4"/>
  <c r="C120" i="1"/>
  <c r="I1476" i="1"/>
  <c r="I1458" i="1"/>
  <c r="I1447" i="1"/>
  <c r="F215" i="4"/>
  <c r="E164" i="9"/>
  <c r="B164" i="9" s="1"/>
  <c r="F146" i="5"/>
  <c r="D1124" i="1"/>
  <c r="D43" i="8"/>
  <c r="K1432" i="9" s="1"/>
  <c r="C1524" i="1"/>
  <c r="G292" i="9"/>
  <c r="E292" i="9" s="1"/>
  <c r="B292" i="9" s="1"/>
  <c r="F206" i="5"/>
  <c r="C1183" i="1"/>
  <c r="H21" i="3"/>
  <c r="C1046" i="1"/>
  <c r="F472" i="4"/>
  <c r="C466" i="1"/>
  <c r="F118" i="5"/>
  <c r="C1096" i="1"/>
  <c r="F644" i="4"/>
  <c r="C638" i="1"/>
  <c r="F87" i="5"/>
  <c r="H587" i="1"/>
  <c r="G587" i="1"/>
  <c r="F196" i="4"/>
  <c r="C192" i="1"/>
  <c r="G291" i="9"/>
  <c r="E291" i="9" s="1"/>
  <c r="B291" i="9" s="1"/>
  <c r="F190" i="5"/>
  <c r="C1167" i="1"/>
  <c r="F484" i="4"/>
  <c r="C478" i="1"/>
  <c r="F643" i="4"/>
  <c r="C637" i="1"/>
  <c r="F50" i="4"/>
  <c r="C46" i="1"/>
  <c r="H102" i="1"/>
  <c r="G102" i="1"/>
  <c r="E151" i="4"/>
  <c r="I1465" i="1"/>
  <c r="I1449" i="1"/>
  <c r="F163" i="4"/>
  <c r="C159" i="1"/>
  <c r="D6" i="5"/>
  <c r="F7" i="5"/>
  <c r="H20" i="3"/>
  <c r="C985" i="1"/>
  <c r="E350" i="4"/>
  <c r="F351" i="4"/>
  <c r="D346" i="1"/>
  <c r="F238" i="5"/>
  <c r="D237" i="5"/>
  <c r="C1215" i="1"/>
  <c r="E528" i="4"/>
  <c r="D523" i="1"/>
  <c r="E298" i="4"/>
  <c r="D306" i="1"/>
  <c r="G289" i="9"/>
  <c r="E289" i="9" s="1"/>
  <c r="B289" i="9" s="1"/>
  <c r="F177" i="5"/>
  <c r="D176" i="5"/>
  <c r="C1154" i="1"/>
  <c r="F311" i="4"/>
  <c r="C306" i="1"/>
  <c r="F421" i="4"/>
  <c r="D420" i="4"/>
  <c r="C415" i="1"/>
  <c r="G211" i="1"/>
  <c r="H211" i="1"/>
  <c r="H129" i="1"/>
  <c r="G129" i="1"/>
  <c r="D6" i="4"/>
  <c r="F7" i="4"/>
  <c r="C3" i="1"/>
  <c r="I1478" i="1"/>
  <c r="I1460" i="1"/>
  <c r="I1456" i="1"/>
  <c r="I1467" i="1"/>
  <c r="I1451" i="1"/>
  <c r="E141" i="6"/>
  <c r="I24" i="3"/>
  <c r="D1299" i="1"/>
  <c r="C1435" i="1" l="1"/>
  <c r="H1408" i="1"/>
  <c r="G1408" i="1"/>
  <c r="F141" i="6"/>
  <c r="H1383" i="1"/>
  <c r="G1383" i="1"/>
  <c r="H1329" i="1"/>
  <c r="G1329" i="1"/>
  <c r="H1436" i="1"/>
  <c r="G1436" i="1"/>
  <c r="I23" i="3"/>
  <c r="D1214" i="1"/>
  <c r="G220" i="1"/>
  <c r="H220" i="1"/>
  <c r="F176" i="5"/>
  <c r="D175" i="5"/>
  <c r="G276" i="9" s="1"/>
  <c r="H22" i="3"/>
  <c r="C1153" i="1"/>
  <c r="E407" i="4"/>
  <c r="D402" i="1" s="1"/>
  <c r="D293" i="1"/>
  <c r="F237" i="5"/>
  <c r="H23" i="3"/>
  <c r="C1214" i="1"/>
  <c r="E408" i="4"/>
  <c r="D403" i="1" s="1"/>
  <c r="D345" i="1"/>
  <c r="C984" i="1"/>
  <c r="H46" i="1"/>
  <c r="G46" i="1"/>
  <c r="H478" i="1"/>
  <c r="G478" i="1"/>
  <c r="H1096" i="1"/>
  <c r="G1096" i="1"/>
  <c r="D408" i="4"/>
  <c r="F350" i="4"/>
  <c r="C345" i="1"/>
  <c r="I16" i="3"/>
  <c r="E412" i="4"/>
  <c r="D2" i="1"/>
  <c r="H453" i="1"/>
  <c r="G453" i="1"/>
  <c r="G295" i="9"/>
  <c r="E295" i="9" s="1"/>
  <c r="B295" i="9" s="1"/>
  <c r="H391" i="1"/>
  <c r="G391" i="1"/>
  <c r="D636" i="4"/>
  <c r="F528" i="4"/>
  <c r="C522" i="1"/>
  <c r="H306" i="1"/>
  <c r="G306" i="1"/>
  <c r="H985" i="1"/>
  <c r="G985" i="1"/>
  <c r="H159" i="1"/>
  <c r="G159" i="1"/>
  <c r="I17" i="3"/>
  <c r="E289" i="4"/>
  <c r="D147" i="1"/>
  <c r="H192" i="1"/>
  <c r="G192" i="1"/>
  <c r="H466" i="1"/>
  <c r="G466" i="1"/>
  <c r="H1524" i="1"/>
  <c r="G1524" i="1"/>
  <c r="H339" i="1"/>
  <c r="G339" i="1"/>
  <c r="E19" i="9"/>
  <c r="B20" i="9"/>
  <c r="G561" i="1"/>
  <c r="H561" i="1"/>
  <c r="E635" i="4"/>
  <c r="D629" i="1" s="1"/>
  <c r="D414" i="1"/>
  <c r="G619" i="1"/>
  <c r="H619" i="1"/>
  <c r="G1065" i="1"/>
  <c r="H1065" i="1"/>
  <c r="D412" i="4"/>
  <c r="F6" i="4"/>
  <c r="H16" i="3"/>
  <c r="C2" i="1"/>
  <c r="G415" i="1"/>
  <c r="H415" i="1"/>
  <c r="E636" i="4"/>
  <c r="D630" i="1" s="1"/>
  <c r="D522" i="1"/>
  <c r="H346" i="1"/>
  <c r="G346" i="1"/>
  <c r="G637" i="1"/>
  <c r="H637" i="1"/>
  <c r="H1167" i="1"/>
  <c r="G1167" i="1"/>
  <c r="G638" i="1"/>
  <c r="H638" i="1"/>
  <c r="H1183" i="1"/>
  <c r="G1183" i="1"/>
  <c r="I35" i="3"/>
  <c r="C1518" i="1"/>
  <c r="G294" i="9"/>
  <c r="E294" i="9" s="1"/>
  <c r="H990" i="1"/>
  <c r="G990" i="1"/>
  <c r="H148" i="1"/>
  <c r="G148" i="1"/>
  <c r="H294" i="1"/>
  <c r="G294" i="1"/>
  <c r="H1222" i="1"/>
  <c r="G1222" i="1"/>
  <c r="G523" i="1"/>
  <c r="H523" i="1"/>
  <c r="I21" i="3"/>
  <c r="E6" i="5"/>
  <c r="G282" i="9" s="1"/>
  <c r="E282" i="9" s="1"/>
  <c r="B282" i="9" s="1"/>
  <c r="D1046" i="1"/>
  <c r="G1046" i="1" s="1"/>
  <c r="I28" i="3"/>
  <c r="D1435" i="1"/>
  <c r="H1435" i="1" s="1"/>
  <c r="G299" i="9"/>
  <c r="E299" i="9" s="1"/>
  <c r="G1299" i="1"/>
  <c r="H1299" i="1"/>
  <c r="H9" i="3"/>
  <c r="H3" i="1"/>
  <c r="G3" i="1"/>
  <c r="D635" i="4"/>
  <c r="F420" i="4"/>
  <c r="C414" i="1"/>
  <c r="H1154" i="1"/>
  <c r="G1154" i="1"/>
  <c r="H1215" i="1"/>
  <c r="G1215" i="1"/>
  <c r="H1046" i="1"/>
  <c r="G1124" i="1"/>
  <c r="H1124" i="1"/>
  <c r="G120" i="1"/>
  <c r="H120" i="1"/>
  <c r="H78" i="1"/>
  <c r="G78" i="1"/>
  <c r="H358" i="1"/>
  <c r="G358" i="1"/>
  <c r="D289" i="4"/>
  <c r="H17" i="3"/>
  <c r="F151" i="4"/>
  <c r="C147" i="1"/>
  <c r="H40" i="1"/>
  <c r="G40" i="1"/>
  <c r="F298" i="4"/>
  <c r="D407" i="4"/>
  <c r="C293" i="1"/>
  <c r="H1517" i="1"/>
  <c r="G1517" i="1"/>
  <c r="H11" i="3"/>
  <c r="D413" i="4" l="1"/>
  <c r="D414" i="4" s="1"/>
  <c r="F289" i="4"/>
  <c r="D291" i="4"/>
  <c r="C285" i="1"/>
  <c r="H2" i="1"/>
  <c r="G2" i="1"/>
  <c r="D639" i="4"/>
  <c r="F412" i="4"/>
  <c r="C407" i="1"/>
  <c r="E413" i="4"/>
  <c r="E414" i="4" s="1"/>
  <c r="D409" i="1" s="1"/>
  <c r="E291" i="4"/>
  <c r="D287" i="1" s="1"/>
  <c r="D285" i="1"/>
  <c r="G522" i="1"/>
  <c r="H522" i="1"/>
  <c r="G345" i="1"/>
  <c r="H345" i="1"/>
  <c r="H1153" i="1"/>
  <c r="G1153" i="1"/>
  <c r="H414" i="1"/>
  <c r="G414" i="1"/>
  <c r="E298" i="9"/>
  <c r="I9" i="3" s="1"/>
  <c r="B299" i="9"/>
  <c r="H276" i="9"/>
  <c r="E276" i="9" s="1"/>
  <c r="D984" i="1"/>
  <c r="H984" i="1" s="1"/>
  <c r="E293" i="9"/>
  <c r="B294" i="9"/>
  <c r="E639" i="4"/>
  <c r="D407" i="1"/>
  <c r="H293" i="1"/>
  <c r="G293" i="1"/>
  <c r="K3" i="9"/>
  <c r="G1518" i="1"/>
  <c r="H1518" i="1"/>
  <c r="G1435" i="1"/>
  <c r="F636" i="4"/>
  <c r="C630" i="1"/>
  <c r="F408" i="4"/>
  <c r="C403" i="1"/>
  <c r="F6" i="5"/>
  <c r="F175" i="5"/>
  <c r="C1152" i="1"/>
  <c r="N3" i="9"/>
  <c r="I11" i="3"/>
  <c r="F407" i="4"/>
  <c r="C402" i="1"/>
  <c r="H147" i="1"/>
  <c r="G147" i="1"/>
  <c r="F635" i="4"/>
  <c r="C629" i="1"/>
  <c r="D290" i="4"/>
  <c r="E290" i="4"/>
  <c r="D286" i="1" s="1"/>
  <c r="H1214" i="1"/>
  <c r="G1214" i="1"/>
  <c r="G984" i="1" l="1"/>
  <c r="E275" i="9"/>
  <c r="B276" i="9"/>
  <c r="F290" i="4"/>
  <c r="C286" i="1"/>
  <c r="D633" i="1"/>
  <c r="H629" i="1"/>
  <c r="G629" i="1"/>
  <c r="H1152" i="1"/>
  <c r="G1152" i="1"/>
  <c r="H8" i="3"/>
  <c r="E640" i="4"/>
  <c r="E415" i="4"/>
  <c r="D410" i="1" s="1"/>
  <c r="D408" i="1"/>
  <c r="F639" i="4"/>
  <c r="C633" i="1"/>
  <c r="G285" i="1"/>
  <c r="H285" i="1"/>
  <c r="H402" i="1"/>
  <c r="G402" i="1"/>
  <c r="H630" i="1"/>
  <c r="G630" i="1"/>
  <c r="H407" i="1"/>
  <c r="G407" i="1"/>
  <c r="F291" i="4"/>
  <c r="C287" i="1"/>
  <c r="H403" i="1"/>
  <c r="G403" i="1"/>
  <c r="F414" i="4"/>
  <c r="C409" i="1"/>
  <c r="D640" i="4"/>
  <c r="D641" i="4" s="1"/>
  <c r="F413" i="4"/>
  <c r="D415" i="4"/>
  <c r="C408" i="1"/>
  <c r="G408" i="1" l="1"/>
  <c r="H408" i="1"/>
  <c r="F640" i="4"/>
  <c r="D642" i="4"/>
  <c r="C634" i="1"/>
  <c r="E642" i="4"/>
  <c r="D634" i="1"/>
  <c r="H286" i="1"/>
  <c r="G286" i="1"/>
  <c r="M3" i="9"/>
  <c r="I8" i="3"/>
  <c r="G409" i="1"/>
  <c r="H409" i="1"/>
  <c r="G287" i="1"/>
  <c r="H287" i="1"/>
  <c r="D645" i="4"/>
  <c r="C635" i="1"/>
  <c r="F415" i="4"/>
  <c r="C410" i="1"/>
  <c r="H633" i="1"/>
  <c r="G633" i="1"/>
  <c r="E641" i="4"/>
  <c r="F642" i="4" l="1"/>
  <c r="D646" i="4"/>
  <c r="C636" i="1"/>
  <c r="E645" i="4"/>
  <c r="D635" i="1"/>
  <c r="G635" i="1" s="1"/>
  <c r="E646" i="4"/>
  <c r="D636" i="1"/>
  <c r="F645" i="4"/>
  <c r="H18" i="3"/>
  <c r="C639" i="1"/>
  <c r="H410" i="1"/>
  <c r="G410" i="1"/>
  <c r="F641" i="4"/>
  <c r="G634" i="1"/>
  <c r="H634" i="1"/>
  <c r="H635" i="1" l="1"/>
  <c r="I19" i="3"/>
  <c r="D640" i="1"/>
  <c r="I18" i="3"/>
  <c r="D639" i="1"/>
  <c r="H639" i="1" s="1"/>
  <c r="H636" i="1"/>
  <c r="G636" i="1"/>
  <c r="F646" i="4"/>
  <c r="H19" i="3"/>
  <c r="C640" i="1"/>
  <c r="H7" i="3"/>
  <c r="J3" i="9" l="1"/>
  <c r="I7" i="3"/>
  <c r="H640" i="1"/>
  <c r="G640" i="1"/>
  <c r="G639" i="1"/>
  <c r="M272" i="9" l="1"/>
  <c r="L272" i="9"/>
  <c r="H18" i="9"/>
  <c r="G18" i="9"/>
  <c r="H17" i="9"/>
  <c r="M16" i="9"/>
  <c r="L15" i="9"/>
  <c r="K13" i="9"/>
  <c r="I11" i="9"/>
  <c r="J10" i="9"/>
  <c r="K9" i="9"/>
  <c r="I7" i="9"/>
  <c r="J6" i="9"/>
  <c r="K5" i="9"/>
  <c r="I13" i="9"/>
  <c r="K10" i="9"/>
  <c r="G16" i="9"/>
  <c r="J8" i="9"/>
  <c r="G15" i="9"/>
  <c r="K8" i="9"/>
  <c r="J13" i="9"/>
  <c r="K6" i="9"/>
  <c r="J11" i="9"/>
  <c r="I17" i="9"/>
  <c r="I9" i="9"/>
  <c r="H16" i="9"/>
  <c r="J9" i="9"/>
  <c r="H15" i="9"/>
  <c r="G17" i="9"/>
  <c r="J7" i="9"/>
  <c r="I12" i="9"/>
  <c r="I5" i="9"/>
  <c r="K11" i="9"/>
  <c r="J17" i="9"/>
  <c r="J5" i="9"/>
  <c r="L16" i="9"/>
  <c r="I8" i="9"/>
  <c r="M15" i="9"/>
  <c r="K7" i="9"/>
  <c r="J12" i="9"/>
  <c r="I6" i="9"/>
  <c r="K12" i="9"/>
  <c r="E9" i="9" l="1"/>
  <c r="B9" i="9" s="1"/>
  <c r="E8" i="9"/>
  <c r="B8" i="9" s="1"/>
  <c r="E18" i="9"/>
  <c r="B18" i="9" s="1"/>
  <c r="F272" i="9"/>
  <c r="F19" i="9" s="1"/>
  <c r="E6" i="9"/>
  <c r="B6" i="9" s="1"/>
  <c r="E10" i="9"/>
  <c r="B10" i="9" s="1"/>
  <c r="E16" i="9"/>
  <c r="F16" i="9"/>
  <c r="E5" i="9"/>
  <c r="E7" i="9"/>
  <c r="B7" i="9" s="1"/>
  <c r="E17" i="9"/>
  <c r="B17" i="9" s="1"/>
  <c r="E12" i="9"/>
  <c r="B12" i="9" s="1"/>
  <c r="E15" i="9"/>
  <c r="E13" i="9"/>
  <c r="B13" i="9" s="1"/>
  <c r="F15" i="9"/>
  <c r="B272" i="9"/>
  <c r="E11" i="9"/>
  <c r="B11" i="9" s="1"/>
  <c r="F14" i="9" l="1"/>
  <c r="F3" i="9" s="1"/>
  <c r="B16" i="9"/>
  <c r="B15" i="9"/>
  <c r="E14" i="9"/>
  <c r="E4" i="9"/>
  <c r="B5"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<sst xmlns="http://schemas.openxmlformats.org/spreadsheetml/2006/main" count="4313" uniqueCount="3393">
  <si>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</si>
  <si>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</si>
  <si>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</si>
  <si>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</si>
  <si>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</si>
  <si>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</si>
  <si>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</si>
  <si>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</si>
  <si>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</si>
  <si>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</si>
  <si>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</si>
  <si>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</si>
  <si>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</si>
  <si>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</si>
  <si>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</si>
  <si>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</si>
  <si>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</si>
  <si>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</si>
  <si>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</si>
  <si>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</si>
  <si>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</si>
  <si>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</si>
  <si>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</si>
  <si>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</si>
  <si>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</si>
  <si>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</si>
  <si>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</si>
  <si>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</si>
  <si>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</si>
  <si>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</si>
  <si>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</si>
  <si>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ZAGREB</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</si>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</sst>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11851382887.049999</v>
      </c>
      <c r="D2" s="6">
        <f>'PR-RAS'!E6</f>
        <v>13462762987.68</v>
      </c>
      <c r="E2" s="6">
        <v>0</v>
      </c>
      <c r="F2" s="6">
        <v>0</v>
      </c>
      <c r="G2" s="7">
        <f t="shared" ref="G2:G264" si="0">(B2/1000)*(C2*1+D2*2)</f>
        <v>38776908.862410001</v>
      </c>
      <c r="H2" s="7">
        <f t="shared" ref="H2:H264" si="1">ABS(C2-ROUND(C2,0))+ABS(D2-ROUND(D2,0))</f>
        <v>0.36999893188476563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5648633840</v>
      </c>
      <c r="D3" s="1">
        <f>'PR-RAS'!E7</f>
        <v>6704568051.1499996</v>
      </c>
      <c r="E3" s="1">
        <v>0</v>
      </c>
      <c r="F3" s="1">
        <v>0</v>
      </c>
      <c r="G3" s="2">
        <f t="shared" si="0"/>
        <v>38115539.884599999</v>
      </c>
      <c r="H3" s="2">
        <f t="shared" si="1"/>
        <v>0.14999961853027344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5262076201</v>
      </c>
      <c r="D4" s="1">
        <f>'PR-RAS'!E8</f>
        <v>6262006347.4099998</v>
      </c>
      <c r="E4" s="1">
        <v>0</v>
      </c>
      <c r="F4" s="1">
        <v>0</v>
      </c>
      <c r="G4" s="2">
        <f t="shared" si="0"/>
        <v>53358266.687459998</v>
      </c>
      <c r="H4" s="2">
        <f t="shared" si="1"/>
        <v>0.40999984741210938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4512842139</v>
      </c>
      <c r="D5" s="1">
        <f>'PR-RAS'!E9</f>
        <v>5213926159.6800003</v>
      </c>
      <c r="E5" s="1">
        <v>0</v>
      </c>
      <c r="F5" s="1">
        <v>0</v>
      </c>
      <c r="G5" s="2">
        <f t="shared" si="0"/>
        <v>59762777.833440006</v>
      </c>
      <c r="H5" s="2">
        <f t="shared" si="1"/>
        <v>0.31999969482421875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452371166</v>
      </c>
      <c r="D6" s="1">
        <f>'PR-RAS'!E10</f>
        <v>493290441.12</v>
      </c>
      <c r="E6" s="1">
        <v>0</v>
      </c>
      <c r="F6" s="1">
        <v>0</v>
      </c>
      <c r="G6" s="2">
        <f t="shared" si="0"/>
        <v>7194760.2412</v>
      </c>
      <c r="H6" s="2">
        <f t="shared" si="1"/>
        <v>0.12000000476837158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153975808</v>
      </c>
      <c r="D7" s="1">
        <f>'PR-RAS'!E11</f>
        <v>173311690.25</v>
      </c>
      <c r="E7" s="1">
        <v>0</v>
      </c>
      <c r="F7" s="1">
        <v>0</v>
      </c>
      <c r="G7" s="2">
        <f t="shared" si="0"/>
        <v>3003595.1310000001</v>
      </c>
      <c r="H7" s="2">
        <f t="shared" si="1"/>
        <v>0.25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641337640</v>
      </c>
      <c r="D8" s="1">
        <f>'PR-RAS'!E12</f>
        <v>838633385.63999999</v>
      </c>
      <c r="E8" s="1">
        <v>0</v>
      </c>
      <c r="F8" s="1">
        <v>0</v>
      </c>
      <c r="G8" s="2">
        <f t="shared" si="0"/>
        <v>16230230.878959998</v>
      </c>
      <c r="H8" s="2">
        <f t="shared" si="1"/>
        <v>0.36000001430511475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100820426</v>
      </c>
      <c r="D9" s="1">
        <f>'PR-RAS'!E13</f>
        <v>99478247.439999998</v>
      </c>
      <c r="E9" s="1">
        <v>0</v>
      </c>
      <c r="F9" s="1">
        <v>0</v>
      </c>
      <c r="G9" s="2">
        <f t="shared" si="0"/>
        <v>2398215.3670399999</v>
      </c>
      <c r="H9" s="2">
        <f t="shared" si="1"/>
        <v>0.43999999761581421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5807665</v>
      </c>
      <c r="D10" s="1">
        <f>'PR-RAS'!E14</f>
        <v>0</v>
      </c>
      <c r="E10" s="1">
        <v>0</v>
      </c>
      <c r="F10" s="1">
        <v>0</v>
      </c>
      <c r="G10" s="2">
        <f t="shared" si="0"/>
        <v>52268.984999999993</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605078643</v>
      </c>
      <c r="D11" s="1">
        <f>'PR-RAS'!E15</f>
        <v>556633576.72000003</v>
      </c>
      <c r="E11" s="1">
        <v>0</v>
      </c>
      <c r="F11" s="1">
        <v>0</v>
      </c>
      <c r="G11" s="2">
        <f t="shared" si="0"/>
        <v>17183457.964400001</v>
      </c>
      <c r="H11" s="2">
        <f t="shared" si="1"/>
        <v>0.27999997138977051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308012310</v>
      </c>
      <c r="D19" s="1">
        <f>'PR-RAS'!E23</f>
        <v>360613809.49000001</v>
      </c>
      <c r="E19" s="1">
        <v>0</v>
      </c>
      <c r="F19" s="1">
        <v>0</v>
      </c>
      <c r="G19" s="2">
        <f t="shared" si="0"/>
        <v>18526318.721639998</v>
      </c>
      <c r="H19" s="2">
        <f t="shared" si="1"/>
        <v>0.49000000953674316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569117</v>
      </c>
      <c r="D20" s="1">
        <f>'PR-RAS'!E24</f>
        <v>583261.52</v>
      </c>
      <c r="E20" s="1">
        <v>0</v>
      </c>
      <c r="F20" s="1">
        <v>0</v>
      </c>
      <c r="G20" s="2">
        <f t="shared" si="0"/>
        <v>32977.160759999999</v>
      </c>
      <c r="H20" s="2">
        <f t="shared" si="1"/>
        <v>0.47999999998137355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3600952</v>
      </c>
      <c r="D21" s="1">
        <f>'PR-RAS'!E25</f>
        <v>4112848.4</v>
      </c>
      <c r="E21" s="1">
        <v>0</v>
      </c>
      <c r="F21" s="1">
        <v>0</v>
      </c>
      <c r="G21" s="2">
        <f t="shared" si="0"/>
        <v>236532.97600000002</v>
      </c>
      <c r="H21" s="2">
        <f t="shared" si="1"/>
        <v>0.39999999990686774</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303842241</v>
      </c>
      <c r="D23" s="1">
        <f>'PR-RAS'!E27</f>
        <v>355917699.56999999</v>
      </c>
      <c r="E23" s="1">
        <v>0</v>
      </c>
      <c r="F23" s="1">
        <v>0</v>
      </c>
      <c r="G23" s="2">
        <f t="shared" si="0"/>
        <v>22344908.083079997</v>
      </c>
      <c r="H23" s="2">
        <f t="shared" si="1"/>
        <v>0.43000000715255737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78545329</v>
      </c>
      <c r="D25" s="1">
        <f>'PR-RAS'!E29</f>
        <v>81947894.25</v>
      </c>
      <c r="E25" s="1">
        <v>0</v>
      </c>
      <c r="F25" s="1">
        <v>0</v>
      </c>
      <c r="G25" s="2">
        <f t="shared" si="0"/>
        <v>5818586.8200000003</v>
      </c>
      <c r="H25" s="2">
        <f t="shared" si="1"/>
        <v>0.25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1649544</v>
      </c>
      <c r="D27" s="1">
        <f>'PR-RAS'!E31</f>
        <v>502775.89</v>
      </c>
      <c r="E27" s="1">
        <v>0</v>
      </c>
      <c r="F27" s="1">
        <v>0</v>
      </c>
      <c r="G27" s="2">
        <f t="shared" si="0"/>
        <v>69032.490279999998</v>
      </c>
      <c r="H27" s="2">
        <f t="shared" si="1"/>
        <v>0.10999999998603016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76853285</v>
      </c>
      <c r="D29" s="1">
        <f>'PR-RAS'!E33</f>
        <v>81334218.359999999</v>
      </c>
      <c r="E29" s="1">
        <v>0</v>
      </c>
      <c r="F29" s="1">
        <v>0</v>
      </c>
      <c r="G29" s="2">
        <f t="shared" si="0"/>
        <v>6706608.2081599999</v>
      </c>
      <c r="H29" s="2">
        <f t="shared" si="1"/>
        <v>0.35999999940395355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42500</v>
      </c>
      <c r="D31" s="1">
        <f>'PR-RAS'!E35</f>
        <v>110900</v>
      </c>
      <c r="E31" s="1">
        <v>0</v>
      </c>
      <c r="F31" s="1">
        <v>0</v>
      </c>
      <c r="G31" s="2">
        <f t="shared" si="0"/>
        <v>7929</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2600373154.9899998</v>
      </c>
      <c r="D46" s="1">
        <f>'PR-RAS'!E50</f>
        <v>2929055709.54</v>
      </c>
      <c r="E46" s="1">
        <v>0</v>
      </c>
      <c r="F46" s="1">
        <v>0</v>
      </c>
      <c r="G46" s="2">
        <f t="shared" si="0"/>
        <v>380631805.83314997</v>
      </c>
      <c r="H46" s="2">
        <f t="shared" si="1"/>
        <v>0.47000026702880859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29308</v>
      </c>
      <c r="D47" s="1">
        <f>'PR-RAS'!E51</f>
        <v>9299.44</v>
      </c>
      <c r="E47" s="1">
        <v>0</v>
      </c>
      <c r="F47" s="1">
        <v>0</v>
      </c>
      <c r="G47" s="2">
        <f t="shared" si="0"/>
        <v>2203.71648</v>
      </c>
      <c r="H47" s="2">
        <f t="shared" si="1"/>
        <v>0.44000000000050932</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29308</v>
      </c>
      <c r="D48" s="1">
        <f>'PR-RAS'!E52</f>
        <v>9299.44</v>
      </c>
      <c r="E48" s="1">
        <v>0</v>
      </c>
      <c r="F48" s="1">
        <v>0</v>
      </c>
      <c r="G48" s="2">
        <f t="shared" si="0"/>
        <v>2251.62336</v>
      </c>
      <c r="H48" s="2">
        <f t="shared" si="1"/>
        <v>0.44000000000050932</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12725689</v>
      </c>
      <c r="D50" s="1">
        <f>'PR-RAS'!E54</f>
        <v>9420931.6100000013</v>
      </c>
      <c r="E50" s="1">
        <v>0</v>
      </c>
      <c r="F50" s="1">
        <v>0</v>
      </c>
      <c r="G50" s="2">
        <f t="shared" si="0"/>
        <v>1546810.0587800001</v>
      </c>
      <c r="H50" s="2">
        <f t="shared" si="1"/>
        <v>0.3899999987334013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2620520</v>
      </c>
      <c r="D51" s="1">
        <f>'PR-RAS'!E55</f>
        <v>4987856.4000000004</v>
      </c>
      <c r="E51" s="1">
        <v>0</v>
      </c>
      <c r="F51" s="1">
        <v>0</v>
      </c>
      <c r="G51" s="2">
        <f t="shared" si="0"/>
        <v>629811.64000000013</v>
      </c>
      <c r="H51" s="2">
        <f t="shared" si="1"/>
        <v>0.40000000037252903</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9803809</v>
      </c>
      <c r="D53" s="1">
        <f>'PR-RAS'!E57</f>
        <v>4372925.54</v>
      </c>
      <c r="E53" s="1">
        <v>0</v>
      </c>
      <c r="F53" s="1">
        <v>0</v>
      </c>
      <c r="G53" s="2">
        <f t="shared" si="0"/>
        <v>964582.32415999984</v>
      </c>
      <c r="H53" s="2">
        <f t="shared" si="1"/>
        <v>0.4599999999627471</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301360</v>
      </c>
      <c r="D54" s="1">
        <f>'PR-RAS'!E58</f>
        <v>60149.67</v>
      </c>
      <c r="E54" s="1">
        <v>0</v>
      </c>
      <c r="F54" s="1">
        <v>0</v>
      </c>
      <c r="G54" s="2">
        <f t="shared" si="0"/>
        <v>22347.945019999999</v>
      </c>
      <c r="H54" s="2">
        <f t="shared" si="1"/>
        <v>0.33000000000174623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63433278.600000001</v>
      </c>
      <c r="D55" s="1">
        <f>'PR-RAS'!E59</f>
        <v>50447553.710000001</v>
      </c>
      <c r="E55" s="1">
        <v>0</v>
      </c>
      <c r="F55" s="1">
        <v>0</v>
      </c>
      <c r="G55" s="2">
        <f t="shared" si="0"/>
        <v>8873732.8450800013</v>
      </c>
      <c r="H55" s="2">
        <f t="shared" si="1"/>
        <v>0.68999999761581421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58985202.600000001</v>
      </c>
      <c r="D56" s="1">
        <f>'PR-RAS'!E60</f>
        <v>49387070.009999998</v>
      </c>
      <c r="E56" s="1">
        <v>0</v>
      </c>
      <c r="F56" s="1">
        <v>0</v>
      </c>
      <c r="G56" s="2">
        <f t="shared" si="0"/>
        <v>8676763.8441000003</v>
      </c>
      <c r="H56" s="2">
        <f t="shared" si="1"/>
        <v>0.40999999642372131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4448076</v>
      </c>
      <c r="D57" s="1">
        <f>'PR-RAS'!E61</f>
        <v>1060483.7</v>
      </c>
      <c r="E57" s="1">
        <v>0</v>
      </c>
      <c r="F57" s="1">
        <v>0</v>
      </c>
      <c r="G57" s="2">
        <f t="shared" si="0"/>
        <v>367866.43040000001</v>
      </c>
      <c r="H57" s="2">
        <f t="shared" si="1"/>
        <v>0.30000000004656613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31011662</v>
      </c>
      <c r="D58" s="1">
        <f>'PR-RAS'!E62</f>
        <v>23368831.829999998</v>
      </c>
      <c r="E58" s="1">
        <v>0</v>
      </c>
      <c r="F58" s="1">
        <v>0</v>
      </c>
      <c r="G58" s="2">
        <f t="shared" si="0"/>
        <v>4431711.56262</v>
      </c>
      <c r="H58" s="2">
        <f t="shared" si="1"/>
        <v>0.17000000178813934</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31011662</v>
      </c>
      <c r="D59" s="1">
        <f>'PR-RAS'!E63</f>
        <v>23368831.829999998</v>
      </c>
      <c r="E59" s="1">
        <v>0</v>
      </c>
      <c r="F59" s="1">
        <v>0</v>
      </c>
      <c r="G59" s="2">
        <f t="shared" si="0"/>
        <v>4509460.8882799996</v>
      </c>
      <c r="H59" s="2">
        <f t="shared" si="1"/>
        <v>0.17000000178813934</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322728392</v>
      </c>
      <c r="D61" s="1">
        <f>'PR-RAS'!E65</f>
        <v>328831893.55000001</v>
      </c>
      <c r="E61" s="1">
        <v>0</v>
      </c>
      <c r="F61" s="1">
        <v>0</v>
      </c>
      <c r="G61" s="2">
        <f t="shared" si="0"/>
        <v>58823530.745999999</v>
      </c>
      <c r="H61" s="2">
        <f t="shared" si="1"/>
        <v>0.44999998807907104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322728392</v>
      </c>
      <c r="D62" s="1">
        <f>'PR-RAS'!E66</f>
        <v>328831893.55000001</v>
      </c>
      <c r="E62" s="1">
        <v>0</v>
      </c>
      <c r="F62" s="1">
        <v>0</v>
      </c>
      <c r="G62" s="2">
        <f t="shared" si="0"/>
        <v>59803922.925099999</v>
      </c>
      <c r="H62" s="2">
        <f t="shared" si="1"/>
        <v>0.44999998807907104</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1862032639</v>
      </c>
      <c r="D64" s="1">
        <f>'PR-RAS'!E68</f>
        <v>1979639327.1299999</v>
      </c>
      <c r="E64" s="1">
        <v>0</v>
      </c>
      <c r="F64" s="1">
        <v>0</v>
      </c>
      <c r="G64" s="2">
        <f t="shared" si="0"/>
        <v>366742611.47538</v>
      </c>
      <c r="H64" s="2">
        <f t="shared" si="1"/>
        <v>0.12999987602233887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1829657656</v>
      </c>
      <c r="D65" s="1">
        <f>'PR-RAS'!E69</f>
        <v>1940296549.3</v>
      </c>
      <c r="E65" s="1">
        <v>0</v>
      </c>
      <c r="F65" s="1">
        <v>0</v>
      </c>
      <c r="G65" s="2">
        <f t="shared" si="0"/>
        <v>365456048.29440004</v>
      </c>
      <c r="H65" s="2">
        <f t="shared" si="1"/>
        <v>0.29999995231628418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32374983</v>
      </c>
      <c r="D66" s="1">
        <f>'PR-RAS'!E70</f>
        <v>39342777.829999998</v>
      </c>
      <c r="E66" s="1">
        <v>0</v>
      </c>
      <c r="F66" s="1">
        <v>0</v>
      </c>
      <c r="G66" s="2">
        <f t="shared" si="0"/>
        <v>7218935.0129000004</v>
      </c>
      <c r="H66" s="2">
        <f t="shared" si="1"/>
        <v>0.17000000178813934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308412186.38999999</v>
      </c>
      <c r="D70" s="1">
        <f>'PR-RAS'!E74</f>
        <v>537337872.26999998</v>
      </c>
      <c r="E70" s="1">
        <v>0</v>
      </c>
      <c r="F70" s="1">
        <v>0</v>
      </c>
      <c r="G70" s="2">
        <f t="shared" si="0"/>
        <v>95433067.23416999</v>
      </c>
      <c r="H70" s="2">
        <f t="shared" si="1"/>
        <v>0.65999996662139893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82552172.390000001</v>
      </c>
      <c r="D71" s="1">
        <f>'PR-RAS'!E75</f>
        <v>99293363.650000006</v>
      </c>
      <c r="E71" s="1">
        <v>0</v>
      </c>
      <c r="F71" s="1">
        <v>0</v>
      </c>
      <c r="G71" s="2">
        <f t="shared" si="0"/>
        <v>19679722.978300001</v>
      </c>
      <c r="H71" s="2">
        <f t="shared" si="1"/>
        <v>0.73999999463558197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225860014</v>
      </c>
      <c r="D72" s="1">
        <f>'PR-RAS'!E76</f>
        <v>438044508.62</v>
      </c>
      <c r="E72" s="1">
        <v>0</v>
      </c>
      <c r="F72" s="1">
        <v>0</v>
      </c>
      <c r="G72" s="2">
        <f t="shared" si="0"/>
        <v>78238381.218039989</v>
      </c>
      <c r="H72" s="2">
        <f t="shared" si="1"/>
        <v>0.37999999523162842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407905258.20000005</v>
      </c>
      <c r="D78" s="1">
        <f>'PR-RAS'!E82</f>
        <v>420478482.10000002</v>
      </c>
      <c r="E78" s="1">
        <v>0</v>
      </c>
      <c r="F78" s="1">
        <v>0</v>
      </c>
      <c r="G78" s="2">
        <f t="shared" si="0"/>
        <v>96162391.124800012</v>
      </c>
      <c r="H78" s="2">
        <f t="shared" si="1"/>
        <v>0.30000007152557373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20211278.23</v>
      </c>
      <c r="D79" s="1">
        <f>'PR-RAS'!E83</f>
        <v>18319834.34</v>
      </c>
      <c r="E79" s="1">
        <v>0</v>
      </c>
      <c r="F79" s="1">
        <v>0</v>
      </c>
      <c r="G79" s="2">
        <f t="shared" si="0"/>
        <v>4434373.85898</v>
      </c>
      <c r="H79" s="2">
        <f t="shared" si="1"/>
        <v>0.57000000029802322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288775</v>
      </c>
      <c r="D80" s="1">
        <f>'PR-RAS'!E84</f>
        <v>288199.64</v>
      </c>
      <c r="E80" s="1">
        <v>0</v>
      </c>
      <c r="F80" s="1">
        <v>0</v>
      </c>
      <c r="G80" s="2">
        <f t="shared" si="0"/>
        <v>68348.768120000008</v>
      </c>
      <c r="H80" s="2">
        <f t="shared" si="1"/>
        <v>0.35999999998603016</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295561.23</v>
      </c>
      <c r="D81" s="1">
        <f>'PR-RAS'!E85</f>
        <v>610695.69999999995</v>
      </c>
      <c r="E81" s="1">
        <v>0</v>
      </c>
      <c r="F81" s="1">
        <v>0</v>
      </c>
      <c r="G81" s="2">
        <f t="shared" si="0"/>
        <v>121356.2104</v>
      </c>
      <c r="H81" s="2">
        <f t="shared" si="1"/>
        <v>0.53000000002793968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1204466</v>
      </c>
      <c r="D82" s="1">
        <f>'PR-RAS'!E86</f>
        <v>1484562.99</v>
      </c>
      <c r="E82" s="1">
        <v>0</v>
      </c>
      <c r="F82" s="1">
        <v>0</v>
      </c>
      <c r="G82" s="2">
        <f t="shared" si="0"/>
        <v>338060.95037999999</v>
      </c>
      <c r="H82" s="2">
        <f t="shared" si="1"/>
        <v>1.0000000009313226E-2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4913268</v>
      </c>
      <c r="D83" s="1">
        <f>'PR-RAS'!E87</f>
        <v>358698.62</v>
      </c>
      <c r="E83" s="1">
        <v>0</v>
      </c>
      <c r="F83" s="1">
        <v>0</v>
      </c>
      <c r="G83" s="2">
        <f t="shared" si="0"/>
        <v>461714.54968000005</v>
      </c>
      <c r="H83" s="2">
        <f t="shared" si="1"/>
        <v>0.38000000000465661</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37129</v>
      </c>
      <c r="D84" s="1">
        <f>'PR-RAS'!E88</f>
        <v>131965.79999999999</v>
      </c>
      <c r="E84" s="1">
        <v>0</v>
      </c>
      <c r="F84" s="1">
        <v>0</v>
      </c>
      <c r="G84" s="2">
        <f t="shared" si="0"/>
        <v>24988.0298</v>
      </c>
      <c r="H84" s="2">
        <f t="shared" si="1"/>
        <v>0.20000000001164153</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13468730</v>
      </c>
      <c r="D85" s="1">
        <f>'PR-RAS'!E89</f>
        <v>14582611.27</v>
      </c>
      <c r="E85" s="1">
        <v>0</v>
      </c>
      <c r="F85" s="1">
        <v>0</v>
      </c>
      <c r="G85" s="2">
        <f t="shared" si="0"/>
        <v>3581252.0133600002</v>
      </c>
      <c r="H85" s="2">
        <f t="shared" si="1"/>
        <v>0.26999999955296516</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3349</v>
      </c>
      <c r="D86" s="1">
        <f>'PR-RAS'!E90</f>
        <v>863100.32</v>
      </c>
      <c r="E86" s="1">
        <v>0</v>
      </c>
      <c r="F86" s="1">
        <v>0</v>
      </c>
      <c r="G86" s="2">
        <f t="shared" si="0"/>
        <v>147011.7194</v>
      </c>
      <c r="H86" s="2">
        <f t="shared" si="1"/>
        <v>0.31999999994877726</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387649592.97000003</v>
      </c>
      <c r="D87" s="1">
        <f>'PR-RAS'!E91</f>
        <v>401615752.29000002</v>
      </c>
      <c r="E87" s="1">
        <v>0</v>
      </c>
      <c r="F87" s="1">
        <v>0</v>
      </c>
      <c r="G87" s="2">
        <f t="shared" si="0"/>
        <v>102415774.3893</v>
      </c>
      <c r="H87" s="2">
        <f t="shared" si="1"/>
        <v>0.31999999284744263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6505075</v>
      </c>
      <c r="D88" s="1">
        <f>'PR-RAS'!E92</f>
        <v>3370577.37</v>
      </c>
      <c r="E88" s="1">
        <v>0</v>
      </c>
      <c r="F88" s="1">
        <v>0</v>
      </c>
      <c r="G88" s="2">
        <f t="shared" si="0"/>
        <v>1152421.9873799998</v>
      </c>
      <c r="H88" s="2">
        <f t="shared" si="1"/>
        <v>0.37000000011175871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108591487.97</v>
      </c>
      <c r="D89" s="1">
        <f>'PR-RAS'!E93</f>
        <v>122040621.20999999</v>
      </c>
      <c r="E89" s="1">
        <v>0</v>
      </c>
      <c r="F89" s="1">
        <v>0</v>
      </c>
      <c r="G89" s="2">
        <f t="shared" si="0"/>
        <v>31035200.274319995</v>
      </c>
      <c r="H89" s="2">
        <f t="shared" si="1"/>
        <v>0.23999999463558197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39626050</v>
      </c>
      <c r="D90" s="1">
        <f>'PR-RAS'!E94</f>
        <v>38047873.75</v>
      </c>
      <c r="E90" s="1">
        <v>0</v>
      </c>
      <c r="F90" s="1">
        <v>0</v>
      </c>
      <c r="G90" s="2">
        <f t="shared" si="0"/>
        <v>10299239.977499999</v>
      </c>
      <c r="H90" s="2">
        <f t="shared" si="1"/>
        <v>0.25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228996631</v>
      </c>
      <c r="D91" s="1">
        <f>'PR-RAS'!E95</f>
        <v>235246354.06999999</v>
      </c>
      <c r="E91" s="1">
        <v>0</v>
      </c>
      <c r="F91" s="1">
        <v>0</v>
      </c>
      <c r="G91" s="2">
        <f t="shared" si="0"/>
        <v>62954040.522599995</v>
      </c>
      <c r="H91" s="2">
        <f t="shared" si="1"/>
        <v>6.9999992847442627E-2</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840667</v>
      </c>
      <c r="D92" s="1">
        <f>'PR-RAS'!E96</f>
        <v>2724272.35</v>
      </c>
      <c r="E92" s="1">
        <v>0</v>
      </c>
      <c r="F92" s="1">
        <v>0</v>
      </c>
      <c r="G92" s="2">
        <f t="shared" si="0"/>
        <v>572318.26470000006</v>
      </c>
      <c r="H92" s="2">
        <f t="shared" si="1"/>
        <v>0.35000000009313226</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3089682</v>
      </c>
      <c r="D93" s="1">
        <f>'PR-RAS'!E97</f>
        <v>186053.54</v>
      </c>
      <c r="E93" s="1">
        <v>0</v>
      </c>
      <c r="F93" s="1">
        <v>0</v>
      </c>
      <c r="G93" s="2">
        <f t="shared" si="0"/>
        <v>318484.59535999998</v>
      </c>
      <c r="H93" s="2">
        <f t="shared" si="1"/>
        <v>0.45999999999185093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44387</v>
      </c>
      <c r="D94" s="1">
        <f>'PR-RAS'!E98</f>
        <v>542895.47</v>
      </c>
      <c r="E94" s="1">
        <v>0</v>
      </c>
      <c r="F94" s="1">
        <v>0</v>
      </c>
      <c r="G94" s="2">
        <f t="shared" si="0"/>
        <v>105106.54841999999</v>
      </c>
      <c r="H94" s="2">
        <f t="shared" si="1"/>
        <v>0.46999999997206032</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5</v>
      </c>
      <c r="D95" s="1">
        <f>'PR-RAS'!E99</f>
        <v>0</v>
      </c>
      <c r="E95" s="1">
        <v>0</v>
      </c>
      <c r="F95" s="1">
        <v>0</v>
      </c>
      <c r="G95" s="2">
        <f t="shared" si="0"/>
        <v>0.47</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39985</v>
      </c>
      <c r="D96" s="1">
        <f>'PR-RAS'!E100</f>
        <v>34705.800000000003</v>
      </c>
      <c r="E96" s="1">
        <v>0</v>
      </c>
      <c r="F96" s="1">
        <v>0</v>
      </c>
      <c r="G96" s="2">
        <f t="shared" si="0"/>
        <v>10392.677000000001</v>
      </c>
      <c r="H96" s="2">
        <f t="shared" si="1"/>
        <v>0.19999999999708962</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4397</v>
      </c>
      <c r="D98" s="1">
        <f>'PR-RAS'!E102</f>
        <v>508189.67</v>
      </c>
      <c r="E98" s="1">
        <v>0</v>
      </c>
      <c r="F98" s="1">
        <v>0</v>
      </c>
      <c r="G98" s="2">
        <f t="shared" si="0"/>
        <v>99015.304980000001</v>
      </c>
      <c r="H98" s="2">
        <f t="shared" si="1"/>
        <v>0.33000000001629815</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1498157063.24</v>
      </c>
      <c r="D102" s="1">
        <f>'PR-RAS'!E106</f>
        <v>1578766184.1199999</v>
      </c>
      <c r="E102" s="1">
        <v>0</v>
      </c>
      <c r="F102" s="1">
        <v>0</v>
      </c>
      <c r="G102" s="2">
        <f t="shared" si="0"/>
        <v>470224632.57947999</v>
      </c>
      <c r="H102" s="2">
        <f t="shared" si="1"/>
        <v>0.3599998950958252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29921695</v>
      </c>
      <c r="D103" s="1">
        <f>'PR-RAS'!E107</f>
        <v>32076395.390000001</v>
      </c>
      <c r="E103" s="1">
        <v>0</v>
      </c>
      <c r="F103" s="1">
        <v>0</v>
      </c>
      <c r="G103" s="2">
        <f t="shared" si="0"/>
        <v>9595597.5495599993</v>
      </c>
      <c r="H103" s="2">
        <f t="shared" si="1"/>
        <v>0.39000000059604645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450</v>
      </c>
      <c r="D104" s="1">
        <f>'PR-RAS'!E108</f>
        <v>0</v>
      </c>
      <c r="E104" s="1">
        <v>0</v>
      </c>
      <c r="F104" s="1">
        <v>0</v>
      </c>
      <c r="G104" s="2">
        <f t="shared" si="0"/>
        <v>46.349999999999994</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17530694</v>
      </c>
      <c r="D105" s="1">
        <f>'PR-RAS'!E109</f>
        <v>21920987.850000001</v>
      </c>
      <c r="E105" s="1">
        <v>0</v>
      </c>
      <c r="F105" s="1">
        <v>0</v>
      </c>
      <c r="G105" s="2">
        <f t="shared" si="0"/>
        <v>6382757.6487999996</v>
      </c>
      <c r="H105" s="2">
        <f t="shared" si="1"/>
        <v>0.14999999850988388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10263947</v>
      </c>
      <c r="D106" s="1">
        <f>'PR-RAS'!E110</f>
        <v>6175726.1500000004</v>
      </c>
      <c r="E106" s="1">
        <v>0</v>
      </c>
      <c r="F106" s="1">
        <v>0</v>
      </c>
      <c r="G106" s="2">
        <f t="shared" si="0"/>
        <v>2374616.9265000001</v>
      </c>
      <c r="H106" s="2">
        <f t="shared" si="1"/>
        <v>0.15000000037252903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2126604</v>
      </c>
      <c r="D107" s="1">
        <f>'PR-RAS'!E111</f>
        <v>3979681.39</v>
      </c>
      <c r="E107" s="1">
        <v>0</v>
      </c>
      <c r="F107" s="1">
        <v>0</v>
      </c>
      <c r="G107" s="2">
        <f t="shared" si="0"/>
        <v>1069112.4786800002</v>
      </c>
      <c r="H107" s="2">
        <f t="shared" si="1"/>
        <v>0.39000000013038516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485660954.24000001</v>
      </c>
      <c r="D108" s="1">
        <f>'PR-RAS'!E112</f>
        <v>578522948.75</v>
      </c>
      <c r="E108" s="1">
        <v>0</v>
      </c>
      <c r="F108" s="1">
        <v>0</v>
      </c>
      <c r="G108" s="2">
        <f t="shared" si="0"/>
        <v>175769633.13617998</v>
      </c>
      <c r="H108" s="2">
        <f t="shared" si="1"/>
        <v>0.49000000953674316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650</v>
      </c>
      <c r="D109" s="1">
        <f>'PR-RAS'!E113</f>
        <v>244298.1</v>
      </c>
      <c r="E109" s="1">
        <v>0</v>
      </c>
      <c r="F109" s="1">
        <v>0</v>
      </c>
      <c r="G109" s="2">
        <f t="shared" si="0"/>
        <v>52838.589599999999</v>
      </c>
      <c r="H109" s="2">
        <f t="shared" si="1"/>
        <v>0.10000000000582077</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1203713</v>
      </c>
      <c r="D110" s="1">
        <f>'PR-RAS'!E114</f>
        <v>1201461.47</v>
      </c>
      <c r="E110" s="1">
        <v>0</v>
      </c>
      <c r="F110" s="1">
        <v>0</v>
      </c>
      <c r="G110" s="2">
        <f t="shared" si="0"/>
        <v>393123.31745999999</v>
      </c>
      <c r="H110" s="2">
        <f t="shared" si="1"/>
        <v>0.46999999997206032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469408</v>
      </c>
      <c r="D111" s="1">
        <f>'PR-RAS'!E115</f>
        <v>435133.4</v>
      </c>
      <c r="E111" s="1">
        <v>0</v>
      </c>
      <c r="F111" s="1">
        <v>0</v>
      </c>
      <c r="G111" s="2">
        <f t="shared" si="0"/>
        <v>147364.228</v>
      </c>
      <c r="H111" s="2">
        <f t="shared" si="1"/>
        <v>0.40000000002328306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483801522.24000001</v>
      </c>
      <c r="D113" s="1">
        <f>'PR-RAS'!E117</f>
        <v>554529985.77999997</v>
      </c>
      <c r="E113" s="1">
        <v>0</v>
      </c>
      <c r="F113" s="1">
        <v>0</v>
      </c>
      <c r="G113" s="2">
        <f t="shared" si="0"/>
        <v>178400487.30559999</v>
      </c>
      <c r="H113" s="2">
        <f t="shared" si="1"/>
        <v>0.46000003814697266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22104570</v>
      </c>
      <c r="E114" s="1">
        <v>0</v>
      </c>
      <c r="F114" s="1">
        <v>0</v>
      </c>
      <c r="G114" s="2">
        <f t="shared" si="0"/>
        <v>4995632.82</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185661</v>
      </c>
      <c r="D115" s="1">
        <f>'PR-RAS'!E119</f>
        <v>7500</v>
      </c>
      <c r="E115" s="1">
        <v>0</v>
      </c>
      <c r="F115" s="1">
        <v>0</v>
      </c>
      <c r="G115" s="2">
        <f t="shared" si="0"/>
        <v>22875.353999999999</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982574414</v>
      </c>
      <c r="D116" s="1">
        <f>'PR-RAS'!E120</f>
        <v>968166839.98000002</v>
      </c>
      <c r="E116" s="1">
        <v>0</v>
      </c>
      <c r="F116" s="1">
        <v>0</v>
      </c>
      <c r="G116" s="2">
        <f t="shared" si="0"/>
        <v>335674430.80540001</v>
      </c>
      <c r="H116" s="2">
        <f t="shared" si="1"/>
        <v>1.9999980926513672E-2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233711706</v>
      </c>
      <c r="D117" s="1">
        <f>'PR-RAS'!E121</f>
        <v>218947114.38</v>
      </c>
      <c r="E117" s="1">
        <v>0</v>
      </c>
      <c r="F117" s="1">
        <v>0</v>
      </c>
      <c r="G117" s="2">
        <f t="shared" si="0"/>
        <v>77906288.432160005</v>
      </c>
      <c r="H117" s="2">
        <f t="shared" si="1"/>
        <v>0.37999999523162842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748861813</v>
      </c>
      <c r="D118" s="1">
        <f>'PR-RAS'!E122</f>
        <v>749213888.51999998</v>
      </c>
      <c r="E118" s="1">
        <v>0</v>
      </c>
      <c r="F118" s="1">
        <v>0</v>
      </c>
      <c r="G118" s="2">
        <f t="shared" si="0"/>
        <v>262932882.03468001</v>
      </c>
      <c r="H118" s="2">
        <f t="shared" si="1"/>
        <v>0.48000001907348633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895</v>
      </c>
      <c r="D119" s="1">
        <f>'PR-RAS'!E123</f>
        <v>5837.08</v>
      </c>
      <c r="E119" s="1">
        <v>0</v>
      </c>
      <c r="F119" s="1">
        <v>0</v>
      </c>
      <c r="G119" s="2">
        <f t="shared" si="0"/>
        <v>1483.1608799999999</v>
      </c>
      <c r="H119" s="2">
        <f t="shared" si="1"/>
        <v>7.999999999992724E-2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264270719.22</v>
      </c>
      <c r="D120" s="1">
        <f>'PR-RAS'!E124</f>
        <v>294733281.22000003</v>
      </c>
      <c r="E120" s="1">
        <v>0</v>
      </c>
      <c r="F120" s="1">
        <v>0</v>
      </c>
      <c r="G120" s="2">
        <f t="shared" si="0"/>
        <v>101594736.51754001</v>
      </c>
      <c r="H120" s="2">
        <f t="shared" si="1"/>
        <v>0.4400000274181366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239463385.22</v>
      </c>
      <c r="D121" s="1">
        <f>'PR-RAS'!E125</f>
        <v>266919848</v>
      </c>
      <c r="E121" s="1">
        <v>0</v>
      </c>
      <c r="F121" s="1">
        <v>0</v>
      </c>
      <c r="G121" s="2">
        <f t="shared" si="0"/>
        <v>92796369.746399999</v>
      </c>
      <c r="H121" s="2">
        <f t="shared" si="1"/>
        <v>0.2199999988079071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18589422.260000002</v>
      </c>
      <c r="D122" s="1">
        <f>'PR-RAS'!E126</f>
        <v>21379503.640000001</v>
      </c>
      <c r="E122" s="1">
        <v>0</v>
      </c>
      <c r="F122" s="1">
        <v>0</v>
      </c>
      <c r="G122" s="2">
        <f t="shared" si="0"/>
        <v>7423159.9743400002</v>
      </c>
      <c r="H122" s="2">
        <f t="shared" si="1"/>
        <v>0.62000000104308128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220873962.96000001</v>
      </c>
      <c r="D123" s="1">
        <f>'PR-RAS'!E127</f>
        <v>245540344.36000001</v>
      </c>
      <c r="E123" s="1">
        <v>0</v>
      </c>
      <c r="F123" s="1">
        <v>0</v>
      </c>
      <c r="G123" s="2">
        <f t="shared" si="0"/>
        <v>86858467.504960001</v>
      </c>
      <c r="H123" s="2">
        <f t="shared" si="1"/>
        <v>0.40000000596046448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24807334</v>
      </c>
      <c r="D124" s="1">
        <f>'PR-RAS'!E128</f>
        <v>27813433.219999999</v>
      </c>
      <c r="E124" s="1">
        <v>0</v>
      </c>
      <c r="F124" s="1">
        <v>0</v>
      </c>
      <c r="G124" s="2">
        <f t="shared" si="0"/>
        <v>9893406.6541200001</v>
      </c>
      <c r="H124" s="2">
        <f t="shared" si="1"/>
        <v>0.2199999988079071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22131727</v>
      </c>
      <c r="D125" s="1">
        <f>'PR-RAS'!E129</f>
        <v>21577625.399999999</v>
      </c>
      <c r="E125" s="1">
        <v>0</v>
      </c>
      <c r="F125" s="1">
        <v>0</v>
      </c>
      <c r="G125" s="2">
        <f t="shared" si="0"/>
        <v>8095585.2471999992</v>
      </c>
      <c r="H125" s="2">
        <f t="shared" si="1"/>
        <v>0.39999999850988388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2675607</v>
      </c>
      <c r="D126" s="1">
        <f>'PR-RAS'!E130</f>
        <v>6235807.8200000003</v>
      </c>
      <c r="E126" s="1">
        <v>0</v>
      </c>
      <c r="F126" s="1">
        <v>0</v>
      </c>
      <c r="G126" s="2">
        <f t="shared" si="0"/>
        <v>1893402.83</v>
      </c>
      <c r="H126" s="2">
        <f t="shared" si="1"/>
        <v>0.17999999970197678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1344059671</v>
      </c>
      <c r="D129" s="1">
        <f>'PR-RAS'!E133</f>
        <v>1461830522.03</v>
      </c>
      <c r="E129" s="1">
        <v>0</v>
      </c>
      <c r="F129" s="1">
        <v>0</v>
      </c>
      <c r="G129" s="2">
        <f t="shared" si="0"/>
        <v>546268251.52768004</v>
      </c>
      <c r="H129" s="2">
        <f t="shared" si="1"/>
        <v>2.9999971389770508E-2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1344059671</v>
      </c>
      <c r="D134" s="1">
        <f>'PR-RAS'!E138</f>
        <v>1461830522.03</v>
      </c>
      <c r="E134" s="1">
        <v>0</v>
      </c>
      <c r="F134" s="1">
        <v>0</v>
      </c>
      <c r="G134" s="2">
        <f t="shared" si="0"/>
        <v>567606855.10298002</v>
      </c>
      <c r="H134" s="2">
        <f t="shared" si="1"/>
        <v>2.9999971389770508E-2</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87983180.400000006</v>
      </c>
      <c r="D135" s="1">
        <f>'PR-RAS'!E139</f>
        <v>73330757.519999996</v>
      </c>
      <c r="E135" s="1">
        <v>0</v>
      </c>
      <c r="F135" s="1">
        <v>0</v>
      </c>
      <c r="G135" s="2">
        <f t="shared" si="0"/>
        <v>31442389.188960001</v>
      </c>
      <c r="H135" s="2">
        <f t="shared" si="1"/>
        <v>0.88000001013278961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17735833</v>
      </c>
      <c r="D136" s="1">
        <f>'PR-RAS'!E140</f>
        <v>19602409.789999999</v>
      </c>
      <c r="E136" s="1">
        <v>0</v>
      </c>
      <c r="F136" s="1">
        <v>0</v>
      </c>
      <c r="G136" s="2">
        <f t="shared" si="0"/>
        <v>7686988.0983000007</v>
      </c>
      <c r="H136" s="2">
        <f t="shared" si="1"/>
        <v>0.21000000089406967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17735833</v>
      </c>
      <c r="D145" s="1">
        <f>'PR-RAS'!E149</f>
        <v>19602409.789999999</v>
      </c>
      <c r="E145" s="1">
        <v>0</v>
      </c>
      <c r="F145" s="1">
        <v>0</v>
      </c>
      <c r="G145" s="2">
        <f t="shared" si="0"/>
        <v>8199453.9715199992</v>
      </c>
      <c r="H145" s="2">
        <f t="shared" si="1"/>
        <v>0.21000000089406967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70247347.400000006</v>
      </c>
      <c r="D146" s="1">
        <f>'PR-RAS'!E150</f>
        <v>53728347.729999997</v>
      </c>
      <c r="E146" s="1">
        <v>0</v>
      </c>
      <c r="F146" s="1">
        <v>0</v>
      </c>
      <c r="G146" s="2">
        <f t="shared" si="0"/>
        <v>25767086.214699998</v>
      </c>
      <c r="H146" s="2">
        <f t="shared" si="1"/>
        <v>0.67000000923871994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11437752564.35</v>
      </c>
      <c r="D147" s="1">
        <f>'PR-RAS'!E151</f>
        <v>11268132637.789997</v>
      </c>
      <c r="E147" s="1">
        <v>0</v>
      </c>
      <c r="F147" s="1">
        <v>0</v>
      </c>
      <c r="G147" s="2">
        <f t="shared" si="0"/>
        <v>4960206604.6297789</v>
      </c>
      <c r="H147" s="2">
        <f t="shared" si="1"/>
        <v>0.56000328063964844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5105644202.8999996</v>
      </c>
      <c r="D148" s="1">
        <f>'PR-RAS'!E152</f>
        <v>5284796749.079999</v>
      </c>
      <c r="E148" s="1">
        <v>0</v>
      </c>
      <c r="F148" s="1">
        <v>0</v>
      </c>
      <c r="G148" s="2">
        <f t="shared" si="0"/>
        <v>2304259942.0558195</v>
      </c>
      <c r="H148" s="2">
        <f t="shared" si="1"/>
        <v>0.17999935150146484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4243005927.9499998</v>
      </c>
      <c r="D149" s="1">
        <f>'PR-RAS'!E153</f>
        <v>4379133202.1099997</v>
      </c>
      <c r="E149" s="1">
        <v>0</v>
      </c>
      <c r="F149" s="1">
        <v>0</v>
      </c>
      <c r="G149" s="2">
        <f t="shared" si="0"/>
        <v>1924188305.1611595</v>
      </c>
      <c r="H149" s="2">
        <f t="shared" si="1"/>
        <v>0.15999984741210938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4144681631.9499998</v>
      </c>
      <c r="D150" s="1">
        <f>'PR-RAS'!E154</f>
        <v>4270240871.9200001</v>
      </c>
      <c r="E150" s="1">
        <v>0</v>
      </c>
      <c r="F150" s="1">
        <v>0</v>
      </c>
      <c r="G150" s="2">
        <f t="shared" si="0"/>
        <v>1890089342.9927101</v>
      </c>
      <c r="H150" s="2">
        <f t="shared" si="1"/>
        <v>0.13000011444091797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589759</v>
      </c>
      <c r="D151" s="1">
        <f>'PR-RAS'!E155</f>
        <v>365955.58</v>
      </c>
      <c r="E151" s="1">
        <v>0</v>
      </c>
      <c r="F151" s="1">
        <v>0</v>
      </c>
      <c r="G151" s="2">
        <f t="shared" si="0"/>
        <v>198250.524</v>
      </c>
      <c r="H151" s="2">
        <f t="shared" si="1"/>
        <v>0.41999999998370185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47763034</v>
      </c>
      <c r="D152" s="1">
        <f>'PR-RAS'!E156</f>
        <v>56085875.659999996</v>
      </c>
      <c r="E152" s="1">
        <v>0</v>
      </c>
      <c r="F152" s="1">
        <v>0</v>
      </c>
      <c r="G152" s="2">
        <f t="shared" si="0"/>
        <v>24150152.583319999</v>
      </c>
      <c r="H152" s="2">
        <f t="shared" si="1"/>
        <v>0.34000000357627869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49971503</v>
      </c>
      <c r="D153" s="1">
        <f>'PR-RAS'!E157</f>
        <v>52440498.950000003</v>
      </c>
      <c r="E153" s="1">
        <v>0</v>
      </c>
      <c r="F153" s="1">
        <v>0</v>
      </c>
      <c r="G153" s="2">
        <f t="shared" si="0"/>
        <v>23537580.136799999</v>
      </c>
      <c r="H153" s="2">
        <f t="shared" si="1"/>
        <v>4.9999997019767761E-2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182252738.99000001</v>
      </c>
      <c r="D154" s="1">
        <f>'PR-RAS'!E158</f>
        <v>205494389.72999999</v>
      </c>
      <c r="E154" s="1">
        <v>0</v>
      </c>
      <c r="F154" s="1">
        <v>0</v>
      </c>
      <c r="G154" s="2">
        <f t="shared" si="0"/>
        <v>90765952.322850004</v>
      </c>
      <c r="H154" s="2">
        <f t="shared" si="1"/>
        <v>0.2800000011920929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680385535.96000004</v>
      </c>
      <c r="D155" s="1">
        <f>'PR-RAS'!E159</f>
        <v>700169157.24000001</v>
      </c>
      <c r="E155" s="1">
        <v>0</v>
      </c>
      <c r="F155" s="1">
        <v>0</v>
      </c>
      <c r="G155" s="2">
        <f t="shared" si="0"/>
        <v>320431472.96776003</v>
      </c>
      <c r="H155" s="2">
        <f t="shared" si="1"/>
        <v>0.27999997138977051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4458608</v>
      </c>
      <c r="D156" s="1">
        <f>'PR-RAS'!E160</f>
        <v>4023473.6</v>
      </c>
      <c r="E156" s="1">
        <v>0</v>
      </c>
      <c r="F156" s="1">
        <v>0</v>
      </c>
      <c r="G156" s="2">
        <f t="shared" si="0"/>
        <v>1938361.0559999999</v>
      </c>
      <c r="H156" s="2">
        <f t="shared" si="1"/>
        <v>0.39999999990686774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675120136.96000004</v>
      </c>
      <c r="D157" s="1">
        <f>'PR-RAS'!E161</f>
        <v>695877101</v>
      </c>
      <c r="E157" s="1">
        <v>0</v>
      </c>
      <c r="F157" s="1">
        <v>0</v>
      </c>
      <c r="G157" s="2">
        <f t="shared" si="0"/>
        <v>322432396.87775999</v>
      </c>
      <c r="H157" s="2">
        <f t="shared" si="1"/>
        <v>3.9999961853027344E-2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806791</v>
      </c>
      <c r="D158" s="1">
        <f>'PR-RAS'!E162</f>
        <v>268582.64</v>
      </c>
      <c r="E158" s="1">
        <v>0</v>
      </c>
      <c r="F158" s="1">
        <v>0</v>
      </c>
      <c r="G158" s="2">
        <f t="shared" si="0"/>
        <v>211001.13596000001</v>
      </c>
      <c r="H158" s="2">
        <f t="shared" si="1"/>
        <v>0.35999999998603016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3497092839.2599998</v>
      </c>
      <c r="D159" s="1">
        <f>'PR-RAS'!E163</f>
        <v>3222105388.4400001</v>
      </c>
      <c r="E159" s="1">
        <v>0</v>
      </c>
      <c r="F159" s="1">
        <v>0</v>
      </c>
      <c r="G159" s="2">
        <f t="shared" si="0"/>
        <v>1570725971.3501198</v>
      </c>
      <c r="H159" s="2">
        <f t="shared" si="1"/>
        <v>0.69999980926513672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145288837.65999997</v>
      </c>
      <c r="D160" s="1">
        <f>'PR-RAS'!E164</f>
        <v>174074808.55000001</v>
      </c>
      <c r="E160" s="1">
        <v>0</v>
      </c>
      <c r="F160" s="1">
        <v>0</v>
      </c>
      <c r="G160" s="2">
        <f t="shared" si="0"/>
        <v>78456714.306840003</v>
      </c>
      <c r="H160" s="2">
        <f t="shared" si="1"/>
        <v>0.79000002145767212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9075221.7799999993</v>
      </c>
      <c r="D161" s="1">
        <f>'PR-RAS'!E165</f>
        <v>26769866.27</v>
      </c>
      <c r="E161" s="1">
        <v>0</v>
      </c>
      <c r="F161" s="1">
        <v>0</v>
      </c>
      <c r="G161" s="2">
        <f t="shared" si="0"/>
        <v>10018392.691200001</v>
      </c>
      <c r="H161" s="2">
        <f t="shared" si="1"/>
        <v>0.49000000022351742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127566513.70999999</v>
      </c>
      <c r="D162" s="1">
        <f>'PR-RAS'!E166</f>
        <v>134563825.37</v>
      </c>
      <c r="E162" s="1">
        <v>0</v>
      </c>
      <c r="F162" s="1">
        <v>0</v>
      </c>
      <c r="G162" s="2">
        <f t="shared" si="0"/>
        <v>63867760.476449996</v>
      </c>
      <c r="H162" s="2">
        <f t="shared" si="1"/>
        <v>0.66000001132488251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7994943.1699999999</v>
      </c>
      <c r="D163" s="1">
        <f>'PR-RAS'!E167</f>
        <v>11987898.52</v>
      </c>
      <c r="E163" s="1">
        <v>0</v>
      </c>
      <c r="F163" s="1">
        <v>0</v>
      </c>
      <c r="G163" s="2">
        <f t="shared" si="0"/>
        <v>5179259.91402</v>
      </c>
      <c r="H163" s="2">
        <f t="shared" si="1"/>
        <v>0.65000000037252903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652159</v>
      </c>
      <c r="D164" s="1">
        <f>'PR-RAS'!E168</f>
        <v>753218.39</v>
      </c>
      <c r="E164" s="1">
        <v>0</v>
      </c>
      <c r="F164" s="1">
        <v>0</v>
      </c>
      <c r="G164" s="2">
        <f t="shared" si="0"/>
        <v>351851.11214000004</v>
      </c>
      <c r="H164" s="2">
        <f t="shared" si="1"/>
        <v>0.39000000001396984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882763139.98000002</v>
      </c>
      <c r="D165" s="1">
        <f>'PR-RAS'!E169</f>
        <v>952151021.55000019</v>
      </c>
      <c r="E165" s="1">
        <v>0</v>
      </c>
      <c r="F165" s="1">
        <v>0</v>
      </c>
      <c r="G165" s="2">
        <f t="shared" si="0"/>
        <v>457078690.02512008</v>
      </c>
      <c r="H165" s="2">
        <f t="shared" si="1"/>
        <v>0.46999979019165039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67961384.829999998</v>
      </c>
      <c r="D166" s="1">
        <f>'PR-RAS'!E170</f>
        <v>72020186.609999999</v>
      </c>
      <c r="E166" s="1">
        <v>0</v>
      </c>
      <c r="F166" s="1">
        <v>0</v>
      </c>
      <c r="G166" s="2">
        <f t="shared" si="0"/>
        <v>34980290.078250006</v>
      </c>
      <c r="H166" s="2">
        <f t="shared" si="1"/>
        <v>0.56000000238418579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502200650.10000002</v>
      </c>
      <c r="D167" s="1">
        <f>'PR-RAS'!E171</f>
        <v>494209087.60000002</v>
      </c>
      <c r="E167" s="1">
        <v>0</v>
      </c>
      <c r="F167" s="1">
        <v>0</v>
      </c>
      <c r="G167" s="2">
        <f t="shared" si="0"/>
        <v>247442724.99980006</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271041441.56</v>
      </c>
      <c r="D168" s="1">
        <f>'PR-RAS'!E172</f>
        <v>336026059.66000003</v>
      </c>
      <c r="E168" s="1">
        <v>0</v>
      </c>
      <c r="F168" s="1">
        <v>0</v>
      </c>
      <c r="G168" s="2">
        <f t="shared" si="0"/>
        <v>157496624.66696003</v>
      </c>
      <c r="H168" s="2">
        <f t="shared" si="1"/>
        <v>0.77999997138977051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20136179</v>
      </c>
      <c r="D169" s="1">
        <f>'PR-RAS'!E173</f>
        <v>21865070.82</v>
      </c>
      <c r="E169" s="1">
        <v>0</v>
      </c>
      <c r="F169" s="1">
        <v>0</v>
      </c>
      <c r="G169" s="2">
        <f t="shared" si="0"/>
        <v>10729541.867520001</v>
      </c>
      <c r="H169" s="2">
        <f t="shared" si="1"/>
        <v>0.17999999970197678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14452579.49</v>
      </c>
      <c r="D170" s="1">
        <f>'PR-RAS'!E174</f>
        <v>19162203.489999998</v>
      </c>
      <c r="E170" s="1">
        <v>0</v>
      </c>
      <c r="F170" s="1">
        <v>0</v>
      </c>
      <c r="G170" s="2">
        <f t="shared" si="0"/>
        <v>8919310.7134300005</v>
      </c>
      <c r="H170" s="2">
        <f t="shared" si="1"/>
        <v>0.97999999858438969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6970905</v>
      </c>
      <c r="D172" s="1">
        <f>'PR-RAS'!E176</f>
        <v>8868413.3699999992</v>
      </c>
      <c r="E172" s="1">
        <v>0</v>
      </c>
      <c r="F172" s="1">
        <v>0</v>
      </c>
      <c r="G172" s="2">
        <f t="shared" si="0"/>
        <v>4225022.1275399998</v>
      </c>
      <c r="H172" s="2">
        <f t="shared" si="1"/>
        <v>0.36999999918043613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2361005468.98</v>
      </c>
      <c r="D173" s="1">
        <f>'PR-RAS'!E177</f>
        <v>1982716100.51</v>
      </c>
      <c r="E173" s="1">
        <v>0</v>
      </c>
      <c r="F173" s="1">
        <v>0</v>
      </c>
      <c r="G173" s="2">
        <f t="shared" si="0"/>
        <v>1088147279.24</v>
      </c>
      <c r="H173" s="2">
        <f t="shared" si="1"/>
        <v>0.50999999046325684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51469967.969999999</v>
      </c>
      <c r="D174" s="1">
        <f>'PR-RAS'!E178</f>
        <v>51295422.68</v>
      </c>
      <c r="E174" s="1">
        <v>0</v>
      </c>
      <c r="F174" s="1">
        <v>0</v>
      </c>
      <c r="G174" s="2">
        <f t="shared" si="0"/>
        <v>26652520.706089996</v>
      </c>
      <c r="H174" s="2">
        <f t="shared" si="1"/>
        <v>0.35000000149011612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1197772102.0899999</v>
      </c>
      <c r="D175" s="1">
        <f>'PR-RAS'!E179</f>
        <v>900438264.30999994</v>
      </c>
      <c r="E175" s="1">
        <v>0</v>
      </c>
      <c r="F175" s="1">
        <v>0</v>
      </c>
      <c r="G175" s="2">
        <f t="shared" si="0"/>
        <v>521764861.74353999</v>
      </c>
      <c r="H175" s="2">
        <f t="shared" si="1"/>
        <v>0.39999985694885254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14282370.460000001</v>
      </c>
      <c r="D176" s="1">
        <f>'PR-RAS'!E180</f>
        <v>11384498.08</v>
      </c>
      <c r="E176" s="1">
        <v>0</v>
      </c>
      <c r="F176" s="1">
        <v>0</v>
      </c>
      <c r="G176" s="2">
        <f t="shared" si="0"/>
        <v>6483989.1585000008</v>
      </c>
      <c r="H176" s="2">
        <f t="shared" si="1"/>
        <v>0.54000000096857548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131377771.15000001</v>
      </c>
      <c r="D177" s="1">
        <f>'PR-RAS'!E181</f>
        <v>129228371.16</v>
      </c>
      <c r="E177" s="1">
        <v>0</v>
      </c>
      <c r="F177" s="1">
        <v>0</v>
      </c>
      <c r="G177" s="2">
        <f t="shared" si="0"/>
        <v>68610874.370719999</v>
      </c>
      <c r="H177" s="2">
        <f t="shared" si="1"/>
        <v>0.31000000238418579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495637859</v>
      </c>
      <c r="D178" s="1">
        <f>'PR-RAS'!E182</f>
        <v>471529877.27999997</v>
      </c>
      <c r="E178" s="1">
        <v>0</v>
      </c>
      <c r="F178" s="1">
        <v>0</v>
      </c>
      <c r="G178" s="2">
        <f t="shared" si="0"/>
        <v>254649477.60011998</v>
      </c>
      <c r="H178" s="2">
        <f t="shared" si="1"/>
        <v>0.27999997138977051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28670564.670000002</v>
      </c>
      <c r="D179" s="1">
        <f>'PR-RAS'!E183</f>
        <v>32169649.43</v>
      </c>
      <c r="E179" s="1">
        <v>0</v>
      </c>
      <c r="F179" s="1">
        <v>0</v>
      </c>
      <c r="G179" s="2">
        <f t="shared" si="0"/>
        <v>16555755.708339998</v>
      </c>
      <c r="H179" s="2">
        <f t="shared" si="1"/>
        <v>0.75999999791383743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127276121.70999999</v>
      </c>
      <c r="D180" s="1">
        <f>'PR-RAS'!E184</f>
        <v>133099565.52</v>
      </c>
      <c r="E180" s="1">
        <v>0</v>
      </c>
      <c r="F180" s="1">
        <v>0</v>
      </c>
      <c r="G180" s="2">
        <f t="shared" si="0"/>
        <v>70432070.242249995</v>
      </c>
      <c r="H180" s="2">
        <f t="shared" si="1"/>
        <v>0.77000001072883606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62392690.979999997</v>
      </c>
      <c r="D181" s="1">
        <f>'PR-RAS'!E185</f>
        <v>52062604.030000001</v>
      </c>
      <c r="E181" s="1">
        <v>0</v>
      </c>
      <c r="F181" s="1">
        <v>0</v>
      </c>
      <c r="G181" s="2">
        <f t="shared" si="0"/>
        <v>29973221.827199999</v>
      </c>
      <c r="H181" s="2">
        <f t="shared" si="1"/>
        <v>5.0000004470348358E-2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252126020.94999999</v>
      </c>
      <c r="D182" s="1">
        <f>'PR-RAS'!E186</f>
        <v>201507848.02000001</v>
      </c>
      <c r="E182" s="1">
        <v>0</v>
      </c>
      <c r="F182" s="1">
        <v>0</v>
      </c>
      <c r="G182" s="2">
        <f t="shared" si="0"/>
        <v>118580650.77519</v>
      </c>
      <c r="H182" s="2">
        <f t="shared" si="1"/>
        <v>7.0000022649765015E-2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3993383</v>
      </c>
      <c r="D183" s="1">
        <f>'PR-RAS'!E187</f>
        <v>8421114.4700000007</v>
      </c>
      <c r="E183" s="1">
        <v>0</v>
      </c>
      <c r="F183" s="1">
        <v>0</v>
      </c>
      <c r="G183" s="2">
        <f t="shared" si="0"/>
        <v>3792081.3730800003</v>
      </c>
      <c r="H183" s="2">
        <f t="shared" si="1"/>
        <v>0.47000000067055225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104042009.64000002</v>
      </c>
      <c r="D184" s="1">
        <f>'PR-RAS'!E188</f>
        <v>104742343.36000001</v>
      </c>
      <c r="E184" s="1">
        <v>0</v>
      </c>
      <c r="F184" s="1">
        <v>0</v>
      </c>
      <c r="G184" s="2">
        <f t="shared" si="0"/>
        <v>57375385.433880001</v>
      </c>
      <c r="H184" s="2">
        <f t="shared" si="1"/>
        <v>0.7199999988079071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49629503.490000002</v>
      </c>
      <c r="D185" s="1">
        <f>'PR-RAS'!E189</f>
        <v>39100863.670000002</v>
      </c>
      <c r="E185" s="1">
        <v>0</v>
      </c>
      <c r="F185" s="1">
        <v>0</v>
      </c>
      <c r="G185" s="2">
        <f t="shared" si="0"/>
        <v>23520946.472720001</v>
      </c>
      <c r="H185" s="2">
        <f t="shared" si="1"/>
        <v>0.82000000029802322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14492353.800000001</v>
      </c>
      <c r="D186" s="1">
        <f>'PR-RAS'!E190</f>
        <v>14810334.23</v>
      </c>
      <c r="E186" s="1">
        <v>0</v>
      </c>
      <c r="F186" s="1">
        <v>0</v>
      </c>
      <c r="G186" s="2">
        <f t="shared" si="0"/>
        <v>8160909.1181000005</v>
      </c>
      <c r="H186" s="2">
        <f t="shared" si="1"/>
        <v>0.42999999970197678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2919225.09</v>
      </c>
      <c r="D187" s="1">
        <f>'PR-RAS'!E191</f>
        <v>4808649.5199999996</v>
      </c>
      <c r="E187" s="1">
        <v>0</v>
      </c>
      <c r="F187" s="1">
        <v>0</v>
      </c>
      <c r="G187" s="2">
        <f t="shared" si="0"/>
        <v>2331793.4881799999</v>
      </c>
      <c r="H187" s="2">
        <f t="shared" si="1"/>
        <v>0.57000000029802322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2695379.25</v>
      </c>
      <c r="D188" s="1">
        <f>'PR-RAS'!E192</f>
        <v>2629266.9500000002</v>
      </c>
      <c r="E188" s="1">
        <v>0</v>
      </c>
      <c r="F188" s="1">
        <v>0</v>
      </c>
      <c r="G188" s="2">
        <f t="shared" si="0"/>
        <v>1487381.75905</v>
      </c>
      <c r="H188" s="2">
        <f t="shared" si="1"/>
        <v>0.29999999981373549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8680022</v>
      </c>
      <c r="D189" s="1">
        <f>'PR-RAS'!E193</f>
        <v>9283033.1199999992</v>
      </c>
      <c r="E189" s="1">
        <v>0</v>
      </c>
      <c r="F189" s="1">
        <v>0</v>
      </c>
      <c r="G189" s="2">
        <f t="shared" si="0"/>
        <v>5122264.5891199997</v>
      </c>
      <c r="H189" s="2">
        <f t="shared" si="1"/>
        <v>0.11999999918043613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4322976</v>
      </c>
      <c r="D190" s="1">
        <f>'PR-RAS'!E194</f>
        <v>6292419.6100000003</v>
      </c>
      <c r="E190" s="1">
        <v>0</v>
      </c>
      <c r="F190" s="1">
        <v>0</v>
      </c>
      <c r="G190" s="2">
        <f t="shared" si="0"/>
        <v>3195577.0765799996</v>
      </c>
      <c r="H190" s="2">
        <f t="shared" si="1"/>
        <v>0.38999999966472387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21302550.010000002</v>
      </c>
      <c r="D191" s="1">
        <f>'PR-RAS'!E195</f>
        <v>27817776.260000002</v>
      </c>
      <c r="E191" s="1">
        <v>0</v>
      </c>
      <c r="F191" s="1">
        <v>0</v>
      </c>
      <c r="G191" s="2">
        <f t="shared" si="0"/>
        <v>14618239.480700001</v>
      </c>
      <c r="H191" s="2">
        <f t="shared" si="1"/>
        <v>0.27000000327825546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66921006.420000002</v>
      </c>
      <c r="D192" s="1">
        <f>'PR-RAS'!E196</f>
        <v>73893570.040000007</v>
      </c>
      <c r="E192" s="1">
        <v>0</v>
      </c>
      <c r="F192" s="1">
        <v>0</v>
      </c>
      <c r="G192" s="2">
        <f t="shared" si="0"/>
        <v>41009255.9815</v>
      </c>
      <c r="H192" s="2">
        <f t="shared" si="1"/>
        <v>0.46000000834465027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47766477</v>
      </c>
      <c r="D198" s="1">
        <f>'PR-RAS'!E202</f>
        <v>45971965.890000008</v>
      </c>
      <c r="E198" s="1">
        <v>0</v>
      </c>
      <c r="F198" s="1">
        <v>0</v>
      </c>
      <c r="G198" s="2">
        <f t="shared" si="0"/>
        <v>27522950.529660009</v>
      </c>
      <c r="H198" s="2">
        <f t="shared" si="1"/>
        <v>0.10999999195337296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167768</v>
      </c>
      <c r="D200" s="1">
        <f>'PR-RAS'!E204</f>
        <v>147657.65</v>
      </c>
      <c r="E200" s="1">
        <v>0</v>
      </c>
      <c r="F200" s="1">
        <v>0</v>
      </c>
      <c r="G200" s="2">
        <f t="shared" si="0"/>
        <v>92153.576700000005</v>
      </c>
      <c r="H200" s="2">
        <f t="shared" si="1"/>
        <v>0.35000000000582077</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45757722</v>
      </c>
      <c r="D201" s="1">
        <f>'PR-RAS'!E205</f>
        <v>43457209.520000003</v>
      </c>
      <c r="E201" s="1">
        <v>0</v>
      </c>
      <c r="F201" s="1">
        <v>0</v>
      </c>
      <c r="G201" s="2">
        <f t="shared" si="0"/>
        <v>26534428.208000004</v>
      </c>
      <c r="H201" s="2">
        <f t="shared" si="1"/>
        <v>0.47999999672174454</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1818629</v>
      </c>
      <c r="D203" s="1">
        <f>'PR-RAS'!E207</f>
        <v>2291639.88</v>
      </c>
      <c r="E203" s="1">
        <v>0</v>
      </c>
      <c r="F203" s="1">
        <v>0</v>
      </c>
      <c r="G203" s="2">
        <f t="shared" si="0"/>
        <v>1293185.5695200001</v>
      </c>
      <c r="H203" s="2">
        <f t="shared" si="1"/>
        <v>0.12000000011175871</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22358</v>
      </c>
      <c r="D204" s="1">
        <f>'PR-RAS'!E208</f>
        <v>75458.84</v>
      </c>
      <c r="E204" s="1">
        <v>0</v>
      </c>
      <c r="F204" s="1">
        <v>0</v>
      </c>
      <c r="G204" s="2">
        <f t="shared" si="0"/>
        <v>35174.963040000002</v>
      </c>
      <c r="H204" s="2">
        <f t="shared" si="1"/>
        <v>0.16000000000349246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19154529.420000002</v>
      </c>
      <c r="D206" s="1">
        <f>'PR-RAS'!E210</f>
        <v>27921604.149999999</v>
      </c>
      <c r="E206" s="1">
        <v>0</v>
      </c>
      <c r="F206" s="1">
        <v>0</v>
      </c>
      <c r="G206" s="2">
        <f t="shared" si="0"/>
        <v>15374536.2326</v>
      </c>
      <c r="H206" s="2">
        <f t="shared" si="1"/>
        <v>0.57000000029802322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7005684.0700000003</v>
      </c>
      <c r="D207" s="1">
        <f>'PR-RAS'!E211</f>
        <v>9551074.6699999999</v>
      </c>
      <c r="E207" s="1">
        <v>0</v>
      </c>
      <c r="F207" s="1">
        <v>0</v>
      </c>
      <c r="G207" s="2">
        <f t="shared" si="0"/>
        <v>5378213.6824599998</v>
      </c>
      <c r="H207" s="2">
        <f t="shared" si="1"/>
        <v>0.40000000037252903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79840</v>
      </c>
      <c r="D208" s="1">
        <f>'PR-RAS'!E212</f>
        <v>656188.1</v>
      </c>
      <c r="E208" s="1">
        <v>0</v>
      </c>
      <c r="F208" s="1">
        <v>0</v>
      </c>
      <c r="G208" s="2">
        <f t="shared" si="0"/>
        <v>288188.75339999999</v>
      </c>
      <c r="H208" s="2">
        <f t="shared" si="1"/>
        <v>9.9999999976716936E-2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10927842.35</v>
      </c>
      <c r="D209" s="1">
        <f>'PR-RAS'!E213</f>
        <v>16627366.17</v>
      </c>
      <c r="E209" s="1">
        <v>0</v>
      </c>
      <c r="F209" s="1">
        <v>0</v>
      </c>
      <c r="G209" s="2">
        <f t="shared" si="0"/>
        <v>9189975.5355199985</v>
      </c>
      <c r="H209" s="2">
        <f t="shared" si="1"/>
        <v>0.51999999955296516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1141163</v>
      </c>
      <c r="D210" s="1">
        <f>'PR-RAS'!E214</f>
        <v>1086975.21</v>
      </c>
      <c r="E210" s="1">
        <v>0</v>
      </c>
      <c r="F210" s="1">
        <v>0</v>
      </c>
      <c r="G210" s="2">
        <f t="shared" si="0"/>
        <v>692858.70477999991</v>
      </c>
      <c r="H210" s="2">
        <f t="shared" si="1"/>
        <v>0.2099999999627471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960724935</v>
      </c>
      <c r="D211" s="1">
        <f>'PR-RAS'!E215</f>
        <v>971734803.19999993</v>
      </c>
      <c r="E211" s="1">
        <v>0</v>
      </c>
      <c r="F211" s="1">
        <v>0</v>
      </c>
      <c r="G211" s="2">
        <f t="shared" si="0"/>
        <v>609880853.69399989</v>
      </c>
      <c r="H211" s="2">
        <f t="shared" si="1"/>
        <v>0.19999992847442627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929087319</v>
      </c>
      <c r="D212" s="1">
        <f>'PR-RAS'!E216</f>
        <v>949199444.55999994</v>
      </c>
      <c r="E212" s="1">
        <v>0</v>
      </c>
      <c r="F212" s="1">
        <v>0</v>
      </c>
      <c r="G212" s="2">
        <f t="shared" si="0"/>
        <v>596599589.91331995</v>
      </c>
      <c r="H212" s="2">
        <f t="shared" si="1"/>
        <v>0.44000005722045898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929087319</v>
      </c>
      <c r="D214" s="1">
        <f>'PR-RAS'!E218</f>
        <v>949199444.55999994</v>
      </c>
      <c r="E214" s="1">
        <v>0</v>
      </c>
      <c r="F214" s="1">
        <v>0</v>
      </c>
      <c r="G214" s="2">
        <f t="shared" si="0"/>
        <v>602254562.32955992</v>
      </c>
      <c r="H214" s="2">
        <f t="shared" si="1"/>
        <v>0.44000005722045898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27925170</v>
      </c>
      <c r="D215" s="1">
        <f>'PR-RAS'!E219</f>
        <v>16935316.140000001</v>
      </c>
      <c r="E215" s="1">
        <v>0</v>
      </c>
      <c r="F215" s="1">
        <v>0</v>
      </c>
      <c r="G215" s="2">
        <f t="shared" si="0"/>
        <v>13224301.68792</v>
      </c>
      <c r="H215" s="2">
        <f t="shared" si="1"/>
        <v>0.14000000059604645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7005362</v>
      </c>
      <c r="D217" s="1">
        <f>'PR-RAS'!E221</f>
        <v>4299064.62</v>
      </c>
      <c r="E217" s="1">
        <v>0</v>
      </c>
      <c r="F217" s="1">
        <v>0</v>
      </c>
      <c r="G217" s="2">
        <f t="shared" si="0"/>
        <v>3370354.1078400002</v>
      </c>
      <c r="H217" s="2">
        <f t="shared" si="1"/>
        <v>0.37999999988824129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20919808</v>
      </c>
      <c r="D218" s="1">
        <f>'PR-RAS'!E222</f>
        <v>12636251.52</v>
      </c>
      <c r="E218" s="1">
        <v>0</v>
      </c>
      <c r="F218" s="1">
        <v>0</v>
      </c>
      <c r="G218" s="2">
        <f t="shared" si="0"/>
        <v>10023731.495680001</v>
      </c>
      <c r="H218" s="2">
        <f t="shared" si="1"/>
        <v>0.48000000044703484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3712446</v>
      </c>
      <c r="D219" s="1">
        <f>'PR-RAS'!E223</f>
        <v>5600042.5</v>
      </c>
      <c r="E219" s="1">
        <v>0</v>
      </c>
      <c r="F219" s="1">
        <v>0</v>
      </c>
      <c r="G219" s="2">
        <f t="shared" si="0"/>
        <v>3250931.7579999999</v>
      </c>
      <c r="H219" s="2">
        <f t="shared" si="1"/>
        <v>0.5</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68574694.769999996</v>
      </c>
      <c r="D220" s="1">
        <f>'PR-RAS'!E224</f>
        <v>89618041.379999995</v>
      </c>
      <c r="E220" s="1">
        <v>0</v>
      </c>
      <c r="F220" s="1">
        <v>0</v>
      </c>
      <c r="G220" s="2">
        <f t="shared" si="0"/>
        <v>54270560.279069997</v>
      </c>
      <c r="H220" s="2">
        <f t="shared" si="1"/>
        <v>0.60999999940395355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2892519</v>
      </c>
      <c r="D221" s="1">
        <f>'PR-RAS'!E225</f>
        <v>2157450.52</v>
      </c>
      <c r="E221" s="1">
        <v>0</v>
      </c>
      <c r="F221" s="1">
        <v>0</v>
      </c>
      <c r="G221" s="2">
        <f t="shared" si="0"/>
        <v>1585632.4088000001</v>
      </c>
      <c r="H221" s="2">
        <f t="shared" si="1"/>
        <v>0.47999999998137355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2892519</v>
      </c>
      <c r="D222" s="1">
        <f>'PR-RAS'!E226</f>
        <v>2157450.52</v>
      </c>
      <c r="E222" s="1">
        <v>0</v>
      </c>
      <c r="F222" s="1">
        <v>0</v>
      </c>
      <c r="G222" s="2">
        <f t="shared" si="0"/>
        <v>1592839.8288400001</v>
      </c>
      <c r="H222" s="2">
        <f t="shared" si="1"/>
        <v>0.47999999998137355</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2010564.69</v>
      </c>
      <c r="E224" s="1">
        <v>0</v>
      </c>
      <c r="F224" s="1">
        <v>0</v>
      </c>
      <c r="G224" s="2">
        <f t="shared" si="0"/>
        <v>896711.85173999995</v>
      </c>
      <c r="H224" s="2">
        <f t="shared" si="1"/>
        <v>0.31000000005587935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2010564.69</v>
      </c>
      <c r="E225" s="1">
        <v>0</v>
      </c>
      <c r="F225" s="1">
        <v>0</v>
      </c>
      <c r="G225" s="2">
        <f t="shared" si="0"/>
        <v>900732.98112000001</v>
      </c>
      <c r="H225" s="2">
        <f t="shared" si="1"/>
        <v>0.31000000005587935</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5701061</v>
      </c>
      <c r="D227" s="1">
        <f>'PR-RAS'!E231</f>
        <v>10657254.549999999</v>
      </c>
      <c r="E227" s="1">
        <v>0</v>
      </c>
      <c r="F227" s="1">
        <v>0</v>
      </c>
      <c r="G227" s="2">
        <f t="shared" si="0"/>
        <v>6105518.8426000001</v>
      </c>
      <c r="H227" s="2">
        <f t="shared" si="1"/>
        <v>0.45000000111758709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4020203</v>
      </c>
      <c r="D228" s="1">
        <f>'PR-RAS'!E232</f>
        <v>10486639.109999999</v>
      </c>
      <c r="E228" s="1">
        <v>0</v>
      </c>
      <c r="F228" s="1">
        <v>0</v>
      </c>
      <c r="G228" s="2">
        <f t="shared" si="0"/>
        <v>5673520.2369400002</v>
      </c>
      <c r="H228" s="2">
        <f t="shared" si="1"/>
        <v>0.10999999940395355</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1680858</v>
      </c>
      <c r="D229" s="1">
        <f>'PR-RAS'!E233</f>
        <v>170615.44</v>
      </c>
      <c r="E229" s="1">
        <v>0</v>
      </c>
      <c r="F229" s="1">
        <v>0</v>
      </c>
      <c r="G229" s="2">
        <f t="shared" si="0"/>
        <v>461036.26464000001</v>
      </c>
      <c r="H229" s="2">
        <f t="shared" si="1"/>
        <v>0.44000000000232831</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58385865</v>
      </c>
      <c r="D232" s="1">
        <f>'PR-RAS'!E236</f>
        <v>72869257.469999999</v>
      </c>
      <c r="E232" s="1">
        <v>0</v>
      </c>
      <c r="F232" s="1">
        <v>0</v>
      </c>
      <c r="G232" s="2">
        <f t="shared" si="0"/>
        <v>47152731.766139999</v>
      </c>
      <c r="H232" s="2">
        <f t="shared" si="1"/>
        <v>0.4699999988079071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58385865</v>
      </c>
      <c r="D233" s="1">
        <f>'PR-RAS'!E237</f>
        <v>72869257.469999999</v>
      </c>
      <c r="E233" s="1">
        <v>0</v>
      </c>
      <c r="F233" s="1">
        <v>0</v>
      </c>
      <c r="G233" s="2">
        <f t="shared" si="0"/>
        <v>47356856.146080002</v>
      </c>
      <c r="H233" s="2">
        <f t="shared" si="1"/>
        <v>0.4699999988079071</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1595249.77</v>
      </c>
      <c r="D240" s="1">
        <f>'PR-RAS'!E244</f>
        <v>1923514.15</v>
      </c>
      <c r="E240" s="1">
        <v>0</v>
      </c>
      <c r="F240" s="1">
        <v>0</v>
      </c>
      <c r="G240" s="2">
        <f t="shared" si="0"/>
        <v>1300704.4587300001</v>
      </c>
      <c r="H240" s="2">
        <f t="shared" si="1"/>
        <v>0.37999999988824129</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1595249.77</v>
      </c>
      <c r="D241" s="1">
        <f>'PR-RAS'!E245</f>
        <v>1923514.15</v>
      </c>
      <c r="E241" s="1">
        <v>0</v>
      </c>
      <c r="F241" s="1">
        <v>0</v>
      </c>
      <c r="G241" s="2">
        <f t="shared" si="0"/>
        <v>1306146.7368000001</v>
      </c>
      <c r="H241" s="2">
        <f t="shared" si="1"/>
        <v>0.37999999988824129</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918625047</v>
      </c>
      <c r="D248" s="1">
        <f>'PR-RAS'!E252</f>
        <v>901207370.00999999</v>
      </c>
      <c r="E248" s="1">
        <v>0</v>
      </c>
      <c r="F248" s="1">
        <v>0</v>
      </c>
      <c r="G248" s="2">
        <f t="shared" si="0"/>
        <v>672096827.39393997</v>
      </c>
      <c r="H248" s="2">
        <f t="shared" si="1"/>
        <v>9.9999904632568359E-3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918625047</v>
      </c>
      <c r="D255" s="1">
        <f>'PR-RAS'!E259</f>
        <v>901207370.00999999</v>
      </c>
      <c r="E255" s="1">
        <v>0</v>
      </c>
      <c r="F255" s="1">
        <v>0</v>
      </c>
      <c r="G255" s="2">
        <f t="shared" si="0"/>
        <v>691144105.90307999</v>
      </c>
      <c r="H255" s="2">
        <f t="shared" si="1"/>
        <v>9.9999904632568359E-3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688978002</v>
      </c>
      <c r="D256" s="1">
        <f>'PR-RAS'!E260</f>
        <v>706803679.13999999</v>
      </c>
      <c r="E256" s="1">
        <v>0</v>
      </c>
      <c r="F256" s="1">
        <v>0</v>
      </c>
      <c r="G256" s="2">
        <f t="shared" si="0"/>
        <v>536159266.8714</v>
      </c>
      <c r="H256" s="2">
        <f t="shared" si="1"/>
        <v>0.13999998569488525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229636600</v>
      </c>
      <c r="D257" s="1">
        <f>'PR-RAS'!E261</f>
        <v>194386996.87</v>
      </c>
      <c r="E257" s="1">
        <v>0</v>
      </c>
      <c r="F257" s="1">
        <v>0</v>
      </c>
      <c r="G257" s="2">
        <f t="shared" si="0"/>
        <v>158313111.99744001</v>
      </c>
      <c r="H257" s="2">
        <f t="shared" si="1"/>
        <v>0.12999999523162842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10445</v>
      </c>
      <c r="D258" s="1">
        <f>'PR-RAS'!E262</f>
        <v>16694</v>
      </c>
      <c r="E258" s="1">
        <v>0</v>
      </c>
      <c r="F258" s="1">
        <v>0</v>
      </c>
      <c r="G258" s="2">
        <f t="shared" si="0"/>
        <v>11265.081</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820169839</v>
      </c>
      <c r="D259" s="1">
        <f>'PR-RAS'!E263</f>
        <v>724776715.6400001</v>
      </c>
      <c r="E259" s="1">
        <v>0</v>
      </c>
      <c r="F259" s="1">
        <v>0</v>
      </c>
      <c r="G259" s="2">
        <f t="shared" si="0"/>
        <v>585588603.73224008</v>
      </c>
      <c r="H259" s="2">
        <f t="shared" si="1"/>
        <v>0.3599998950958252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374094968</v>
      </c>
      <c r="D260" s="1">
        <f>'PR-RAS'!E264</f>
        <v>351223325.27000004</v>
      </c>
      <c r="E260" s="1">
        <v>0</v>
      </c>
      <c r="F260" s="1">
        <v>0</v>
      </c>
      <c r="G260" s="2">
        <f t="shared" si="0"/>
        <v>278824279.20186001</v>
      </c>
      <c r="H260" s="2">
        <f t="shared" si="1"/>
        <v>0.27000004053115845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366001033</v>
      </c>
      <c r="D261" s="1">
        <f>'PR-RAS'!E265</f>
        <v>345765874.74000001</v>
      </c>
      <c r="E261" s="1">
        <v>0</v>
      </c>
      <c r="F261" s="1">
        <v>0</v>
      </c>
      <c r="G261" s="2">
        <f t="shared" si="0"/>
        <v>274958523.44480002</v>
      </c>
      <c r="H261" s="2">
        <f t="shared" si="1"/>
        <v>0.25999999046325684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139910</v>
      </c>
      <c r="D262" s="1">
        <f>'PR-RAS'!E266</f>
        <v>3728.6</v>
      </c>
      <c r="E262" s="1">
        <v>0</v>
      </c>
      <c r="F262" s="1">
        <v>0</v>
      </c>
      <c r="G262" s="2">
        <f t="shared" si="0"/>
        <v>38462.839200000002</v>
      </c>
      <c r="H262" s="2">
        <f t="shared" si="1"/>
        <v>0.40000000000009095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7954025</v>
      </c>
      <c r="D263" s="1">
        <f>'PR-RAS'!E267</f>
        <v>5453721.9299999997</v>
      </c>
      <c r="E263" s="1">
        <v>0</v>
      </c>
      <c r="F263" s="1">
        <v>0</v>
      </c>
      <c r="G263" s="2">
        <f t="shared" si="0"/>
        <v>4941704.8413199997</v>
      </c>
      <c r="H263" s="2">
        <f t="shared" si="1"/>
        <v>7.0000000298023224E-2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12401500</v>
      </c>
      <c r="D264" s="1">
        <f>'PR-RAS'!E268</f>
        <v>9048830.0999999996</v>
      </c>
      <c r="E264" s="1">
        <v>0</v>
      </c>
      <c r="F264" s="1">
        <v>0</v>
      </c>
      <c r="G264" s="2">
        <f t="shared" si="0"/>
        <v>8021279.1326000001</v>
      </c>
      <c r="H264" s="2">
        <f t="shared" si="1"/>
        <v>9.999999962747097E-2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542176</v>
      </c>
      <c r="D265" s="1">
        <f>'PR-RAS'!E269</f>
        <v>1125790.75</v>
      </c>
      <c r="E265" s="1">
        <v>0</v>
      </c>
      <c r="F265" s="1">
        <v>0</v>
      </c>
      <c r="G265" s="2">
        <f t="shared" ref="G265:G521" si="8">(B265/1000)*(C265*1+D265*2)</f>
        <v>737551.98</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11859324</v>
      </c>
      <c r="D266" s="1">
        <f>'PR-RAS'!E270</f>
        <v>7923039.3499999996</v>
      </c>
      <c r="E266" s="1">
        <v>0</v>
      </c>
      <c r="F266" s="1">
        <v>0</v>
      </c>
      <c r="G266" s="2">
        <f t="shared" si="8"/>
        <v>7341931.7154999999</v>
      </c>
      <c r="H266" s="2">
        <f t="shared" si="9"/>
        <v>0.34999999962747097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82093841</v>
      </c>
      <c r="D269" s="1">
        <f>'PR-RAS'!E273</f>
        <v>68590655.090000004</v>
      </c>
      <c r="E269" s="1">
        <v>0</v>
      </c>
      <c r="F269" s="1">
        <v>0</v>
      </c>
      <c r="G269" s="2">
        <f t="shared" si="8"/>
        <v>58765740.516240008</v>
      </c>
      <c r="H269" s="2">
        <f t="shared" si="9"/>
        <v>9.0000003576278687E-2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72620695</v>
      </c>
      <c r="D270" s="1">
        <f>'PR-RAS'!E274</f>
        <v>50762466.850000001</v>
      </c>
      <c r="E270" s="1">
        <v>0</v>
      </c>
      <c r="F270" s="1">
        <v>0</v>
      </c>
      <c r="G270" s="2">
        <f t="shared" si="8"/>
        <v>46845174.120300002</v>
      </c>
      <c r="H270" s="2">
        <f t="shared" si="9"/>
        <v>0.14999999850988388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400</v>
      </c>
      <c r="D271" s="1">
        <f>'PR-RAS'!E275</f>
        <v>0</v>
      </c>
      <c r="E271" s="1">
        <v>0</v>
      </c>
      <c r="F271" s="1">
        <v>0</v>
      </c>
      <c r="G271" s="2">
        <f t="shared" si="8"/>
        <v>108</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5921686</v>
      </c>
      <c r="D272" s="1">
        <f>'PR-RAS'!E276</f>
        <v>6482138.6100000003</v>
      </c>
      <c r="E272" s="1">
        <v>0</v>
      </c>
      <c r="F272" s="1">
        <v>0</v>
      </c>
      <c r="G272" s="2">
        <f t="shared" si="8"/>
        <v>5118096.0326199997</v>
      </c>
      <c r="H272" s="2">
        <f t="shared" si="9"/>
        <v>0.38999999966472387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754993</v>
      </c>
      <c r="D273" s="1">
        <f>'PR-RAS'!E277</f>
        <v>1687929.83</v>
      </c>
      <c r="E273" s="1">
        <v>0</v>
      </c>
      <c r="F273" s="1">
        <v>0</v>
      </c>
      <c r="G273" s="2">
        <f t="shared" si="8"/>
        <v>1123591.9235200002</v>
      </c>
      <c r="H273" s="2">
        <f t="shared" si="9"/>
        <v>0.16999999992549419</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2796067</v>
      </c>
      <c r="D274" s="1">
        <f>'PR-RAS'!E278</f>
        <v>9658119.8000000007</v>
      </c>
      <c r="E274" s="1">
        <v>0</v>
      </c>
      <c r="F274" s="1">
        <v>0</v>
      </c>
      <c r="G274" s="2">
        <f t="shared" si="8"/>
        <v>6036659.7018000009</v>
      </c>
      <c r="H274" s="2">
        <f t="shared" si="9"/>
        <v>0.19999999925494194</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351579530</v>
      </c>
      <c r="D275" s="1">
        <f>'PR-RAS'!E279</f>
        <v>295913905.18000001</v>
      </c>
      <c r="E275" s="1">
        <v>0</v>
      </c>
      <c r="F275" s="1">
        <v>0</v>
      </c>
      <c r="G275" s="2">
        <f t="shared" si="8"/>
        <v>258493611.25864002</v>
      </c>
      <c r="H275" s="2">
        <f t="shared" si="9"/>
        <v>0.18000000715255737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351579530</v>
      </c>
      <c r="D276" s="1">
        <f>'PR-RAS'!E280</f>
        <v>267427010.13999999</v>
      </c>
      <c r="E276" s="1">
        <v>0</v>
      </c>
      <c r="F276" s="1">
        <v>0</v>
      </c>
      <c r="G276" s="2">
        <f t="shared" si="8"/>
        <v>243769226.32700002</v>
      </c>
      <c r="H276" s="2">
        <f t="shared" si="9"/>
        <v>0.13999998569488525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28486895.039999999</v>
      </c>
      <c r="E279" s="1">
        <v>0</v>
      </c>
      <c r="F279" s="1">
        <v>0</v>
      </c>
      <c r="G279" s="2">
        <f t="shared" si="8"/>
        <v>15838713.642240001</v>
      </c>
      <c r="H279" s="2">
        <f t="shared" si="9"/>
        <v>3.9999999105930328E-2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11437752564.35</v>
      </c>
      <c r="D285" s="1">
        <f>'PR-RAS'!E289</f>
        <v>11268132637.789997</v>
      </c>
      <c r="E285" s="1">
        <v>0</v>
      </c>
      <c r="F285" s="1">
        <v>0</v>
      </c>
      <c r="G285" s="2">
        <f t="shared" si="8"/>
        <v>9648621066.5401173</v>
      </c>
      <c r="H285" s="2">
        <f t="shared" si="9"/>
        <v>0.56000328063964844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413630322.69999886</v>
      </c>
      <c r="D286" s="1">
        <f>'PR-RAS'!E290</f>
        <v>2194630349.8900032</v>
      </c>
      <c r="E286" s="1">
        <v>0</v>
      </c>
      <c r="F286" s="1">
        <v>0</v>
      </c>
      <c r="G286" s="2">
        <f t="shared" si="8"/>
        <v>1368823941.4068015</v>
      </c>
      <c r="H286" s="2">
        <f t="shared" si="9"/>
        <v>0.40999794006347656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3657361514.02</v>
      </c>
      <c r="D288" s="1">
        <f>'PR-RAS'!E292</f>
        <v>3955773038.7399998</v>
      </c>
      <c r="E288" s="1">
        <v>0</v>
      </c>
      <c r="F288" s="1">
        <v>0</v>
      </c>
      <c r="G288" s="2">
        <f t="shared" si="8"/>
        <v>3320276478.7605</v>
      </c>
      <c r="H288" s="2">
        <f t="shared" si="9"/>
        <v>0.28000020980834961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716619235.5</v>
      </c>
      <c r="D290" s="1">
        <f>'PR-RAS'!E294</f>
        <v>654518123.32000005</v>
      </c>
      <c r="E290" s="1">
        <v>0</v>
      </c>
      <c r="F290" s="1">
        <v>0</v>
      </c>
      <c r="G290" s="2">
        <f t="shared" si="8"/>
        <v>585414434.33845997</v>
      </c>
      <c r="H290" s="2">
        <f t="shared" si="9"/>
        <v>0.8200000524520874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42896438.060000002</v>
      </c>
      <c r="D291" s="1">
        <f>'PR-RAS'!E295</f>
        <v>37485640.979999997</v>
      </c>
      <c r="E291" s="1">
        <v>0</v>
      </c>
      <c r="F291" s="1">
        <v>0</v>
      </c>
      <c r="G291" s="2">
        <f t="shared" si="8"/>
        <v>34181638.805799998</v>
      </c>
      <c r="H291" s="2">
        <f t="shared" si="9"/>
        <v>8.0000005662441254E-2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170678892</v>
      </c>
      <c r="D292" s="1">
        <f>'PR-RAS'!E296</f>
        <v>120029187.64</v>
      </c>
      <c r="E292" s="1">
        <v>0</v>
      </c>
      <c r="F292" s="1">
        <v>0</v>
      </c>
      <c r="G292" s="2">
        <f t="shared" si="8"/>
        <v>119524544.77847998</v>
      </c>
      <c r="H292" s="2">
        <f t="shared" si="9"/>
        <v>0.35999999940395355</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251314147</v>
      </c>
      <c r="D293" s="1">
        <f>'PR-RAS'!E298</f>
        <v>58360926.230000004</v>
      </c>
      <c r="E293" s="1">
        <v>0</v>
      </c>
      <c r="F293" s="1">
        <v>0</v>
      </c>
      <c r="G293" s="2">
        <f t="shared" si="8"/>
        <v>107466511.84232001</v>
      </c>
      <c r="H293" s="2">
        <f t="shared" si="9"/>
        <v>0.23000000417232513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24008574</v>
      </c>
      <c r="D294" s="1">
        <f>'PR-RAS'!E299</f>
        <v>17157400.23</v>
      </c>
      <c r="E294" s="1">
        <v>0</v>
      </c>
      <c r="F294" s="1">
        <v>0</v>
      </c>
      <c r="G294" s="2">
        <f t="shared" si="8"/>
        <v>17088748.716779999</v>
      </c>
      <c r="H294" s="2">
        <f t="shared" si="9"/>
        <v>0.23000000044703484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23167459</v>
      </c>
      <c r="D295" s="1">
        <f>'PR-RAS'!E300</f>
        <v>16098304.57</v>
      </c>
      <c r="E295" s="1">
        <v>0</v>
      </c>
      <c r="F295" s="1">
        <v>0</v>
      </c>
      <c r="G295" s="2">
        <f t="shared" si="8"/>
        <v>16277036.033159999</v>
      </c>
      <c r="H295" s="2">
        <f t="shared" si="9"/>
        <v>0.42999999970197678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23013307</v>
      </c>
      <c r="D296" s="1">
        <f>'PR-RAS'!E301</f>
        <v>15958479.57</v>
      </c>
      <c r="E296" s="1">
        <v>0</v>
      </c>
      <c r="F296" s="1">
        <v>0</v>
      </c>
      <c r="G296" s="2">
        <f t="shared" si="8"/>
        <v>16204428.511299999</v>
      </c>
      <c r="H296" s="2">
        <f t="shared" si="9"/>
        <v>0.42999999970197678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154152</v>
      </c>
      <c r="D297" s="1">
        <f>'PR-RAS'!E302</f>
        <v>139825</v>
      </c>
      <c r="E297" s="1">
        <v>0</v>
      </c>
      <c r="F297" s="1">
        <v>0</v>
      </c>
      <c r="G297" s="2">
        <f t="shared" si="8"/>
        <v>128405.39199999999</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841115</v>
      </c>
      <c r="D299" s="1">
        <f>'PR-RAS'!E304</f>
        <v>1059095.6599999999</v>
      </c>
      <c r="E299" s="1">
        <v>0</v>
      </c>
      <c r="F299" s="1">
        <v>0</v>
      </c>
      <c r="G299" s="2">
        <f t="shared" si="8"/>
        <v>881873.28335999988</v>
      </c>
      <c r="H299" s="2">
        <f t="shared" si="9"/>
        <v>0.34000000008381903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407660</v>
      </c>
      <c r="D303" s="1">
        <f>'PR-RAS'!E308</f>
        <v>580679.71</v>
      </c>
      <c r="E303" s="1">
        <v>0</v>
      </c>
      <c r="F303" s="1">
        <v>0</v>
      </c>
      <c r="G303" s="2">
        <f t="shared" si="8"/>
        <v>473843.86483999994</v>
      </c>
      <c r="H303" s="2">
        <f t="shared" si="9"/>
        <v>0.2900000000372529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433455</v>
      </c>
      <c r="D305" s="1">
        <f>'PR-RAS'!E310</f>
        <v>478415.95</v>
      </c>
      <c r="E305" s="1">
        <v>0</v>
      </c>
      <c r="F305" s="1">
        <v>0</v>
      </c>
      <c r="G305" s="2">
        <f t="shared" si="8"/>
        <v>422647.21759999997</v>
      </c>
      <c r="H305" s="2">
        <f t="shared" si="9"/>
        <v>4.9999999988358468E-2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227305573</v>
      </c>
      <c r="D306" s="1">
        <f>'PR-RAS'!E311</f>
        <v>41203526</v>
      </c>
      <c r="E306" s="1">
        <v>0</v>
      </c>
      <c r="F306" s="1">
        <v>0</v>
      </c>
      <c r="G306" s="2">
        <f t="shared" si="8"/>
        <v>94462350.625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226957984</v>
      </c>
      <c r="D307" s="1">
        <f>'PR-RAS'!E312</f>
        <v>40624224.490000002</v>
      </c>
      <c r="E307" s="1">
        <v>0</v>
      </c>
      <c r="F307" s="1">
        <v>0</v>
      </c>
      <c r="G307" s="2">
        <f t="shared" si="8"/>
        <v>94311168.49188</v>
      </c>
      <c r="H307" s="2">
        <f t="shared" si="9"/>
        <v>0.49000000208616257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53688294</v>
      </c>
      <c r="D308" s="1">
        <f>'PR-RAS'!E313</f>
        <v>38592228.490000002</v>
      </c>
      <c r="E308" s="1">
        <v>0</v>
      </c>
      <c r="F308" s="1">
        <v>0</v>
      </c>
      <c r="G308" s="2">
        <f t="shared" si="8"/>
        <v>40177934.550860003</v>
      </c>
      <c r="H308" s="2">
        <f t="shared" si="9"/>
        <v>0.49000000208616257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173268617</v>
      </c>
      <c r="D309" s="1">
        <f>'PR-RAS'!E314</f>
        <v>914624.34</v>
      </c>
      <c r="E309" s="1">
        <v>0</v>
      </c>
      <c r="F309" s="1">
        <v>0</v>
      </c>
      <c r="G309" s="2">
        <f t="shared" si="8"/>
        <v>53930142.629440002</v>
      </c>
      <c r="H309" s="2">
        <f t="shared" si="9"/>
        <v>0.33999999996740371</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1073</v>
      </c>
      <c r="D311" s="1">
        <f>'PR-RAS'!E316</f>
        <v>1117371.6599999999</v>
      </c>
      <c r="E311" s="1">
        <v>0</v>
      </c>
      <c r="F311" s="1">
        <v>0</v>
      </c>
      <c r="G311" s="2">
        <f t="shared" si="8"/>
        <v>693103.0591999999</v>
      </c>
      <c r="H311" s="2">
        <f t="shared" si="9"/>
        <v>0.34000000008381903</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153907</v>
      </c>
      <c r="D312" s="1">
        <f>'PR-RAS'!E317</f>
        <v>194143.6</v>
      </c>
      <c r="E312" s="1">
        <v>0</v>
      </c>
      <c r="F312" s="1">
        <v>0</v>
      </c>
      <c r="G312" s="2">
        <f t="shared" si="8"/>
        <v>168622.39619999999</v>
      </c>
      <c r="H312" s="2">
        <f t="shared" si="9"/>
        <v>0.39999999999417923</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13669</v>
      </c>
      <c r="D313" s="1">
        <f>'PR-RAS'!E318</f>
        <v>18650</v>
      </c>
      <c r="E313" s="1">
        <v>0</v>
      </c>
      <c r="F313" s="1">
        <v>0</v>
      </c>
      <c r="G313" s="2">
        <f t="shared" si="8"/>
        <v>15902.328</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650</v>
      </c>
      <c r="D314" s="1">
        <f>'PR-RAS'!E319</f>
        <v>611.20000000000005</v>
      </c>
      <c r="E314" s="1">
        <v>0</v>
      </c>
      <c r="F314" s="1">
        <v>0</v>
      </c>
      <c r="G314" s="2">
        <f t="shared" si="8"/>
        <v>586.06119999999999</v>
      </c>
      <c r="H314" s="2">
        <f t="shared" si="9"/>
        <v>0.20000000000004547</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719</v>
      </c>
      <c r="D315" s="1">
        <f>'PR-RAS'!E320</f>
        <v>9840.7999999999993</v>
      </c>
      <c r="E315" s="1">
        <v>0</v>
      </c>
      <c r="F315" s="1">
        <v>0</v>
      </c>
      <c r="G315" s="2">
        <f t="shared" si="8"/>
        <v>6405.7883999999995</v>
      </c>
      <c r="H315" s="2">
        <f t="shared" si="9"/>
        <v>0.2000000000007276</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5800</v>
      </c>
      <c r="E316" s="1">
        <v>0</v>
      </c>
      <c r="F316" s="1">
        <v>0</v>
      </c>
      <c r="G316" s="2">
        <f t="shared" si="8"/>
        <v>3654</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1000</v>
      </c>
      <c r="E317" s="1">
        <v>0</v>
      </c>
      <c r="F317" s="1">
        <v>0</v>
      </c>
      <c r="G317" s="2">
        <f t="shared" si="8"/>
        <v>632</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91127</v>
      </c>
      <c r="D318" s="1">
        <f>'PR-RAS'!E323</f>
        <v>0</v>
      </c>
      <c r="E318" s="1">
        <v>0</v>
      </c>
      <c r="F318" s="1">
        <v>0</v>
      </c>
      <c r="G318" s="2">
        <f t="shared" si="8"/>
        <v>28887.259000000002</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47742</v>
      </c>
      <c r="D319" s="1">
        <f>'PR-RAS'!E324</f>
        <v>158241.60000000001</v>
      </c>
      <c r="E319" s="1">
        <v>0</v>
      </c>
      <c r="F319" s="1">
        <v>0</v>
      </c>
      <c r="G319" s="2">
        <f t="shared" si="8"/>
        <v>115823.61360000001</v>
      </c>
      <c r="H319" s="2">
        <f t="shared" si="9"/>
        <v>0.39999999999417923</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184148</v>
      </c>
      <c r="D321" s="1">
        <f>'PR-RAS'!E326</f>
        <v>385157.91</v>
      </c>
      <c r="E321" s="1">
        <v>0</v>
      </c>
      <c r="F321" s="1">
        <v>0</v>
      </c>
      <c r="G321" s="2">
        <f t="shared" si="8"/>
        <v>305428.42239999998</v>
      </c>
      <c r="H321" s="2">
        <f t="shared" si="9"/>
        <v>9.0000000025611371E-2</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184148</v>
      </c>
      <c r="D322" s="1">
        <f>'PR-RAS'!E327</f>
        <v>385157.91</v>
      </c>
      <c r="E322" s="1">
        <v>0</v>
      </c>
      <c r="F322" s="1">
        <v>0</v>
      </c>
      <c r="G322" s="2">
        <f t="shared" si="8"/>
        <v>306382.88621999999</v>
      </c>
      <c r="H322" s="2">
        <f t="shared" si="9"/>
        <v>9.0000000025611371E-2</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6903</v>
      </c>
      <c r="D326" s="1">
        <f>'PR-RAS'!E331</f>
        <v>0</v>
      </c>
      <c r="E326" s="1">
        <v>0</v>
      </c>
      <c r="F326" s="1">
        <v>0</v>
      </c>
      <c r="G326" s="2">
        <f t="shared" si="8"/>
        <v>2243.4749999999999</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6903</v>
      </c>
      <c r="D327" s="1">
        <f>'PR-RAS'!E332</f>
        <v>0</v>
      </c>
      <c r="E327" s="1">
        <v>0</v>
      </c>
      <c r="F327" s="1">
        <v>0</v>
      </c>
      <c r="G327" s="2">
        <f t="shared" si="8"/>
        <v>2250.3780000000002</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744</v>
      </c>
      <c r="D331" s="1">
        <f>'PR-RAS'!E336</f>
        <v>0</v>
      </c>
      <c r="E331" s="1">
        <v>0</v>
      </c>
      <c r="F331" s="1">
        <v>0</v>
      </c>
      <c r="G331" s="2">
        <f t="shared" si="8"/>
        <v>245.52</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744</v>
      </c>
      <c r="D333" s="1">
        <f>'PR-RAS'!E338</f>
        <v>0</v>
      </c>
      <c r="E333" s="1">
        <v>0</v>
      </c>
      <c r="F333" s="1">
        <v>0</v>
      </c>
      <c r="G333" s="2">
        <f t="shared" si="8"/>
        <v>247.00800000000001</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1887</v>
      </c>
      <c r="D334" s="1">
        <f>'PR-RAS'!E339</f>
        <v>0</v>
      </c>
      <c r="E334" s="1">
        <v>0</v>
      </c>
      <c r="F334" s="1">
        <v>0</v>
      </c>
      <c r="G334" s="2">
        <f t="shared" si="8"/>
        <v>628.37099999999998</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1887</v>
      </c>
      <c r="D338" s="1">
        <f>'PR-RAS'!E343</f>
        <v>0</v>
      </c>
      <c r="E338" s="1">
        <v>0</v>
      </c>
      <c r="F338" s="1">
        <v>0</v>
      </c>
      <c r="G338" s="2">
        <f t="shared" si="8"/>
        <v>635.9190000000001</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1269070377.0900002</v>
      </c>
      <c r="D345" s="1">
        <f>'PR-RAS'!E350</f>
        <v>1070170007.52</v>
      </c>
      <c r="E345" s="1">
        <v>0</v>
      </c>
      <c r="F345" s="1">
        <v>0</v>
      </c>
      <c r="G345" s="2">
        <f t="shared" si="8"/>
        <v>1172837174.89272</v>
      </c>
      <c r="H345" s="2">
        <f t="shared" si="9"/>
        <v>0.57000017166137695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176238535</v>
      </c>
      <c r="D346" s="1">
        <f>'PR-RAS'!E351</f>
        <v>11073940.43</v>
      </c>
      <c r="E346" s="1">
        <v>0</v>
      </c>
      <c r="F346" s="1">
        <v>0</v>
      </c>
      <c r="G346" s="2">
        <f t="shared" si="8"/>
        <v>68443313.471699998</v>
      </c>
      <c r="H346" s="2">
        <f t="shared" si="9"/>
        <v>0.42999999970197678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165317252</v>
      </c>
      <c r="D347" s="1">
        <f>'PR-RAS'!E352</f>
        <v>46</v>
      </c>
      <c r="E347" s="1">
        <v>0</v>
      </c>
      <c r="F347" s="1">
        <v>0</v>
      </c>
      <c r="G347" s="2">
        <f t="shared" si="8"/>
        <v>57199801.023999996</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165317252</v>
      </c>
      <c r="D348" s="1">
        <f>'PR-RAS'!E353</f>
        <v>46</v>
      </c>
      <c r="E348" s="1">
        <v>0</v>
      </c>
      <c r="F348" s="1">
        <v>0</v>
      </c>
      <c r="G348" s="2">
        <f t="shared" si="8"/>
        <v>57365118.367999993</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10921283</v>
      </c>
      <c r="D351" s="1">
        <f>'PR-RAS'!E356</f>
        <v>11073894.43</v>
      </c>
      <c r="E351" s="1">
        <v>0</v>
      </c>
      <c r="F351" s="1">
        <v>0</v>
      </c>
      <c r="G351" s="2">
        <f t="shared" si="8"/>
        <v>11574175.150999999</v>
      </c>
      <c r="H351" s="2">
        <f t="shared" si="9"/>
        <v>0.42999999970197678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9876117</v>
      </c>
      <c r="D354" s="1">
        <f>'PR-RAS'!E359</f>
        <v>10030844.25</v>
      </c>
      <c r="E354" s="1">
        <v>0</v>
      </c>
      <c r="F354" s="1">
        <v>0</v>
      </c>
      <c r="G354" s="2">
        <f t="shared" si="8"/>
        <v>10568045.341499999</v>
      </c>
      <c r="H354" s="2">
        <f t="shared" si="9"/>
        <v>0.25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1024052</v>
      </c>
      <c r="D355" s="1">
        <f>'PR-RAS'!E360</f>
        <v>1023270.18</v>
      </c>
      <c r="E355" s="1">
        <v>0</v>
      </c>
      <c r="F355" s="1">
        <v>0</v>
      </c>
      <c r="G355" s="2">
        <f t="shared" si="8"/>
        <v>1086989.6954400002</v>
      </c>
      <c r="H355" s="2">
        <f t="shared" si="9"/>
        <v>0.18000000005122274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21114</v>
      </c>
      <c r="D357" s="1">
        <f>'PR-RAS'!E362</f>
        <v>19780</v>
      </c>
      <c r="E357" s="1">
        <v>0</v>
      </c>
      <c r="F357" s="1">
        <v>0</v>
      </c>
      <c r="G357" s="2">
        <f t="shared" si="8"/>
        <v>21599.944</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883991509.09000003</v>
      </c>
      <c r="D358" s="1">
        <f>'PR-RAS'!E363</f>
        <v>817049801.88999999</v>
      </c>
      <c r="E358" s="1">
        <v>0</v>
      </c>
      <c r="F358" s="1">
        <v>0</v>
      </c>
      <c r="G358" s="2">
        <f t="shared" si="8"/>
        <v>898958527.29458988</v>
      </c>
      <c r="H358" s="2">
        <f t="shared" si="9"/>
        <v>0.20000004768371582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750779468.5</v>
      </c>
      <c r="D359" s="1">
        <f>'PR-RAS'!E364</f>
        <v>596878032.68000007</v>
      </c>
      <c r="E359" s="1">
        <v>0</v>
      </c>
      <c r="F359" s="1">
        <v>0</v>
      </c>
      <c r="G359" s="2">
        <f t="shared" si="8"/>
        <v>696143721.12188005</v>
      </c>
      <c r="H359" s="2">
        <f t="shared" si="9"/>
        <v>0.81999993324279785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818872</v>
      </c>
      <c r="D360" s="1">
        <f>'PR-RAS'!E365</f>
        <v>18857.599999999999</v>
      </c>
      <c r="E360" s="1">
        <v>0</v>
      </c>
      <c r="F360" s="1">
        <v>0</v>
      </c>
      <c r="G360" s="2">
        <f t="shared" si="8"/>
        <v>307514.80479999998</v>
      </c>
      <c r="H360" s="2">
        <f t="shared" si="9"/>
        <v>0.40000000000145519</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538467168.5</v>
      </c>
      <c r="D361" s="1">
        <f>'PR-RAS'!E366</f>
        <v>499889184.36000001</v>
      </c>
      <c r="E361" s="1">
        <v>0</v>
      </c>
      <c r="F361" s="1">
        <v>0</v>
      </c>
      <c r="G361" s="2">
        <f t="shared" si="8"/>
        <v>553768393.39919996</v>
      </c>
      <c r="H361" s="2">
        <f t="shared" si="9"/>
        <v>0.86000001430511475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58884815</v>
      </c>
      <c r="D362" s="1">
        <f>'PR-RAS'!E367</f>
        <v>26803833.440000001</v>
      </c>
      <c r="E362" s="1">
        <v>0</v>
      </c>
      <c r="F362" s="1">
        <v>0</v>
      </c>
      <c r="G362" s="2">
        <f t="shared" si="8"/>
        <v>40609785.958679996</v>
      </c>
      <c r="H362" s="2">
        <f t="shared" si="9"/>
        <v>0.44000000134110451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152608613</v>
      </c>
      <c r="D363" s="1">
        <f>'PR-RAS'!E368</f>
        <v>70166157.280000001</v>
      </c>
      <c r="E363" s="1">
        <v>0</v>
      </c>
      <c r="F363" s="1">
        <v>0</v>
      </c>
      <c r="G363" s="2">
        <f t="shared" si="8"/>
        <v>106044615.77672</v>
      </c>
      <c r="H363" s="2">
        <f t="shared" si="9"/>
        <v>0.2800000011920929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89308161.590000004</v>
      </c>
      <c r="D364" s="1">
        <f>'PR-RAS'!E369</f>
        <v>121539388.30000001</v>
      </c>
      <c r="E364" s="1">
        <v>0</v>
      </c>
      <c r="F364" s="1">
        <v>0</v>
      </c>
      <c r="G364" s="2">
        <f t="shared" si="8"/>
        <v>120656458.56297001</v>
      </c>
      <c r="H364" s="2">
        <f t="shared" si="9"/>
        <v>0.71000000834465027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28997634.84</v>
      </c>
      <c r="D365" s="1">
        <f>'PR-RAS'!E370</f>
        <v>53002791.789999999</v>
      </c>
      <c r="E365" s="1">
        <v>0</v>
      </c>
      <c r="F365" s="1">
        <v>0</v>
      </c>
      <c r="G365" s="2">
        <f t="shared" si="8"/>
        <v>49141171.504879996</v>
      </c>
      <c r="H365" s="2">
        <f t="shared" si="9"/>
        <v>0.37000000104308128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6043754.75</v>
      </c>
      <c r="D366" s="1">
        <f>'PR-RAS'!E371</f>
        <v>3569988.42</v>
      </c>
      <c r="E366" s="1">
        <v>0</v>
      </c>
      <c r="F366" s="1">
        <v>0</v>
      </c>
      <c r="G366" s="2">
        <f t="shared" si="8"/>
        <v>4812062.0303499997</v>
      </c>
      <c r="H366" s="2">
        <f t="shared" si="9"/>
        <v>0.66999999992549419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3485234</v>
      </c>
      <c r="D367" s="1">
        <f>'PR-RAS'!E372</f>
        <v>4316611.91</v>
      </c>
      <c r="E367" s="1">
        <v>0</v>
      </c>
      <c r="F367" s="1">
        <v>0</v>
      </c>
      <c r="G367" s="2">
        <f t="shared" si="8"/>
        <v>4435355.5621199999</v>
      </c>
      <c r="H367" s="2">
        <f t="shared" si="9"/>
        <v>8.9999999850988388E-2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31782483</v>
      </c>
      <c r="D368" s="1">
        <f>'PR-RAS'!E373</f>
        <v>32172332.399999999</v>
      </c>
      <c r="E368" s="1">
        <v>0</v>
      </c>
      <c r="F368" s="1">
        <v>0</v>
      </c>
      <c r="G368" s="2">
        <f t="shared" si="8"/>
        <v>35278663.242600001</v>
      </c>
      <c r="H368" s="2">
        <f t="shared" si="9"/>
        <v>0.39999999850988388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2035010</v>
      </c>
      <c r="D369" s="1">
        <f>'PR-RAS'!E374</f>
        <v>3937419.78</v>
      </c>
      <c r="E369" s="1">
        <v>0</v>
      </c>
      <c r="F369" s="1">
        <v>0</v>
      </c>
      <c r="G369" s="2">
        <f t="shared" si="8"/>
        <v>3646824.6380799995</v>
      </c>
      <c r="H369" s="2">
        <f t="shared" si="9"/>
        <v>0.22000000020489097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1880864</v>
      </c>
      <c r="D370" s="1">
        <f>'PR-RAS'!E375</f>
        <v>2940699.62</v>
      </c>
      <c r="E370" s="1">
        <v>0</v>
      </c>
      <c r="F370" s="1">
        <v>0</v>
      </c>
      <c r="G370" s="2">
        <f t="shared" si="8"/>
        <v>2864275.1355599998</v>
      </c>
      <c r="H370" s="2">
        <f t="shared" si="9"/>
        <v>0.37999999988824129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15083181</v>
      </c>
      <c r="D371" s="1">
        <f>'PR-RAS'!E376</f>
        <v>21599544.379999999</v>
      </c>
      <c r="E371" s="1">
        <v>0</v>
      </c>
      <c r="F371" s="1">
        <v>0</v>
      </c>
      <c r="G371" s="2">
        <f t="shared" si="8"/>
        <v>21564439.8112</v>
      </c>
      <c r="H371" s="2">
        <f t="shared" si="9"/>
        <v>0.37999999895691872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5301765</v>
      </c>
      <c r="D373" s="1">
        <f>'PR-RAS'!E378</f>
        <v>37745052.409999996</v>
      </c>
      <c r="E373" s="1">
        <v>0</v>
      </c>
      <c r="F373" s="1">
        <v>0</v>
      </c>
      <c r="G373" s="2">
        <f t="shared" si="8"/>
        <v>30054575.573039997</v>
      </c>
      <c r="H373" s="2">
        <f t="shared" si="9"/>
        <v>0.40999999642372131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5263765</v>
      </c>
      <c r="D374" s="1">
        <f>'PR-RAS'!E379</f>
        <v>37745052.409999996</v>
      </c>
      <c r="E374" s="1">
        <v>0</v>
      </c>
      <c r="F374" s="1">
        <v>0</v>
      </c>
      <c r="G374" s="2">
        <f t="shared" si="8"/>
        <v>30121193.442859996</v>
      </c>
      <c r="H374" s="2">
        <f t="shared" si="9"/>
        <v>0.40999999642372131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38000</v>
      </c>
      <c r="D376" s="1">
        <f>'PR-RAS'!E381</f>
        <v>0</v>
      </c>
      <c r="E376" s="1">
        <v>0</v>
      </c>
      <c r="F376" s="1">
        <v>0</v>
      </c>
      <c r="G376" s="2">
        <f t="shared" si="8"/>
        <v>14250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29180888</v>
      </c>
      <c r="D378" s="1">
        <f>'PR-RAS'!E383</f>
        <v>56596814.450000003</v>
      </c>
      <c r="E378" s="1">
        <v>0</v>
      </c>
      <c r="F378" s="1">
        <v>0</v>
      </c>
      <c r="G378" s="2">
        <f t="shared" si="8"/>
        <v>53675192.871300004</v>
      </c>
      <c r="H378" s="2">
        <f t="shared" si="9"/>
        <v>0.45000000298023224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28213298</v>
      </c>
      <c r="D379" s="1">
        <f>'PR-RAS'!E384</f>
        <v>52764124.740000002</v>
      </c>
      <c r="E379" s="1">
        <v>0</v>
      </c>
      <c r="F379" s="1">
        <v>0</v>
      </c>
      <c r="G379" s="2">
        <f t="shared" si="8"/>
        <v>50554304.947439998</v>
      </c>
      <c r="H379" s="2">
        <f t="shared" si="9"/>
        <v>0.25999999791383743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411589</v>
      </c>
      <c r="D380" s="1">
        <f>'PR-RAS'!E385</f>
        <v>3016410.83</v>
      </c>
      <c r="E380" s="1">
        <v>0</v>
      </c>
      <c r="F380" s="1">
        <v>0</v>
      </c>
      <c r="G380" s="2">
        <f t="shared" si="8"/>
        <v>2442431.6401400003</v>
      </c>
      <c r="H380" s="2">
        <f t="shared" si="9"/>
        <v>0.16999999992549419</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284848</v>
      </c>
      <c r="D381" s="1">
        <f>'PR-RAS'!E386</f>
        <v>372204.31</v>
      </c>
      <c r="E381" s="1">
        <v>0</v>
      </c>
      <c r="F381" s="1">
        <v>0</v>
      </c>
      <c r="G381" s="2">
        <f t="shared" si="8"/>
        <v>391117.51559999998</v>
      </c>
      <c r="H381" s="2">
        <f t="shared" si="9"/>
        <v>0.30999999999767169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271153</v>
      </c>
      <c r="D382" s="1">
        <f>'PR-RAS'!E387</f>
        <v>444074.57</v>
      </c>
      <c r="E382" s="1">
        <v>0</v>
      </c>
      <c r="F382" s="1">
        <v>0</v>
      </c>
      <c r="G382" s="2">
        <f t="shared" si="8"/>
        <v>441694.11534000008</v>
      </c>
      <c r="H382" s="2">
        <f t="shared" si="9"/>
        <v>0.42999999999301508</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30000</v>
      </c>
      <c r="D383" s="1">
        <f>'PR-RAS'!E388</f>
        <v>89000</v>
      </c>
      <c r="E383" s="1">
        <v>0</v>
      </c>
      <c r="F383" s="1">
        <v>0</v>
      </c>
      <c r="G383" s="2">
        <f t="shared" si="8"/>
        <v>79456</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30000</v>
      </c>
      <c r="D385" s="1">
        <f>'PR-RAS'!E390</f>
        <v>89000</v>
      </c>
      <c r="E385" s="1">
        <v>0</v>
      </c>
      <c r="F385" s="1">
        <v>0</v>
      </c>
      <c r="G385" s="2">
        <f t="shared" si="8"/>
        <v>79872</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9391226</v>
      </c>
      <c r="D386" s="1">
        <f>'PR-RAS'!E391</f>
        <v>4201514.05</v>
      </c>
      <c r="E386" s="1">
        <v>0</v>
      </c>
      <c r="F386" s="1">
        <v>0</v>
      </c>
      <c r="G386" s="2">
        <f t="shared" si="8"/>
        <v>6850787.8285000008</v>
      </c>
      <c r="H386" s="2">
        <f t="shared" si="9"/>
        <v>4.9999999813735485E-2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9049907</v>
      </c>
      <c r="D388" s="1">
        <f>'PR-RAS'!E393</f>
        <v>3927200.15</v>
      </c>
      <c r="E388" s="1">
        <v>0</v>
      </c>
      <c r="F388" s="1">
        <v>0</v>
      </c>
      <c r="G388" s="2">
        <f t="shared" si="8"/>
        <v>6541966.9251000006</v>
      </c>
      <c r="H388" s="2">
        <f t="shared" si="9"/>
        <v>0.14999999990686774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203</v>
      </c>
      <c r="D389" s="1">
        <f>'PR-RAS'!E394</f>
        <v>90000</v>
      </c>
      <c r="E389" s="1">
        <v>0</v>
      </c>
      <c r="F389" s="1">
        <v>0</v>
      </c>
      <c r="G389" s="2">
        <f t="shared" si="8"/>
        <v>69918.763999999996</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341116</v>
      </c>
      <c r="D390" s="1">
        <f>'PR-RAS'!E395</f>
        <v>184313.9</v>
      </c>
      <c r="E390" s="1">
        <v>0</v>
      </c>
      <c r="F390" s="1">
        <v>0</v>
      </c>
      <c r="G390" s="2">
        <f t="shared" si="8"/>
        <v>276090.3382</v>
      </c>
      <c r="H390" s="2">
        <f t="shared" si="9"/>
        <v>0.10000000000582077</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7500</v>
      </c>
      <c r="D391" s="1">
        <f>'PR-RAS'!E396</f>
        <v>8510.94</v>
      </c>
      <c r="E391" s="1">
        <v>0</v>
      </c>
      <c r="F391" s="1">
        <v>0</v>
      </c>
      <c r="G391" s="2">
        <f t="shared" si="8"/>
        <v>9563.5331999999999</v>
      </c>
      <c r="H391" s="2">
        <f t="shared" si="9"/>
        <v>5.9999999999490683E-2</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7500</v>
      </c>
      <c r="D392" s="1">
        <f>'PR-RAS'!E397</f>
        <v>8510.94</v>
      </c>
      <c r="E392" s="1">
        <v>0</v>
      </c>
      <c r="F392" s="1">
        <v>0</v>
      </c>
      <c r="G392" s="2">
        <f t="shared" si="8"/>
        <v>9588.0550800000001</v>
      </c>
      <c r="H392" s="2">
        <f t="shared" si="9"/>
        <v>5.9999999999490683E-2</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7500</v>
      </c>
      <c r="D394" s="1">
        <f>'PR-RAS'!E399</f>
        <v>8510.94</v>
      </c>
      <c r="E394" s="1">
        <v>0</v>
      </c>
      <c r="F394" s="1">
        <v>0</v>
      </c>
      <c r="G394" s="2">
        <f t="shared" si="8"/>
        <v>9637.0988400000006</v>
      </c>
      <c r="H394" s="2">
        <f t="shared" si="9"/>
        <v>5.9999999999490683E-2</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208832833</v>
      </c>
      <c r="D397" s="1">
        <f>'PR-RAS'!E402</f>
        <v>242037754.25999999</v>
      </c>
      <c r="E397" s="1">
        <v>0</v>
      </c>
      <c r="F397" s="1">
        <v>0</v>
      </c>
      <c r="G397" s="2">
        <f t="shared" si="8"/>
        <v>274391703.24191999</v>
      </c>
      <c r="H397" s="2">
        <f t="shared" si="9"/>
        <v>0.25999999046325684</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208509095</v>
      </c>
      <c r="D398" s="1">
        <f>'PR-RAS'!E403</f>
        <v>240156456.75999999</v>
      </c>
      <c r="E398" s="1">
        <v>0</v>
      </c>
      <c r="F398" s="1">
        <v>0</v>
      </c>
      <c r="G398" s="2">
        <f t="shared" si="8"/>
        <v>273462337.38244003</v>
      </c>
      <c r="H398" s="2">
        <f t="shared" si="9"/>
        <v>0.24000000953674316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321738</v>
      </c>
      <c r="D399" s="1">
        <f>'PR-RAS'!E404</f>
        <v>189587.5</v>
      </c>
      <c r="E399" s="1">
        <v>0</v>
      </c>
      <c r="F399" s="1">
        <v>0</v>
      </c>
      <c r="G399" s="2">
        <f t="shared" si="8"/>
        <v>278963.37400000001</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2000</v>
      </c>
      <c r="D401" s="1">
        <f>'PR-RAS'!E406</f>
        <v>1691710</v>
      </c>
      <c r="E401" s="1">
        <v>0</v>
      </c>
      <c r="F401" s="1">
        <v>0</v>
      </c>
      <c r="G401" s="2">
        <f t="shared" si="8"/>
        <v>1354168</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1017756230.0900002</v>
      </c>
      <c r="D403" s="1">
        <f>'PR-RAS'!E408</f>
        <v>1011809081.29</v>
      </c>
      <c r="E403" s="1">
        <v>0</v>
      </c>
      <c r="F403" s="1">
        <v>0</v>
      </c>
      <c r="G403" s="2">
        <f t="shared" si="8"/>
        <v>1222632505.8533401</v>
      </c>
      <c r="H403" s="2">
        <f t="shared" si="9"/>
        <v>0.38000011444091797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7063713170</v>
      </c>
      <c r="D405" s="1">
        <f>'PR-RAS'!E410</f>
        <v>7962355173.5699997</v>
      </c>
      <c r="E405" s="1">
        <v>0</v>
      </c>
      <c r="F405" s="1">
        <v>0</v>
      </c>
      <c r="G405" s="2">
        <f t="shared" si="8"/>
        <v>9287323100.9245605</v>
      </c>
      <c r="H405" s="2">
        <f t="shared" si="9"/>
        <v>0.43000030517578125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22525201</v>
      </c>
      <c r="D406" s="1">
        <f>'PR-RAS'!E411</f>
        <v>21913161.120000001</v>
      </c>
      <c r="E406" s="1">
        <v>0</v>
      </c>
      <c r="F406" s="1">
        <v>0</v>
      </c>
      <c r="G406" s="2">
        <f t="shared" si="8"/>
        <v>26872366.912200004</v>
      </c>
      <c r="H406" s="2">
        <f t="shared" si="9"/>
        <v>0.12000000104308128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12102697034.049999</v>
      </c>
      <c r="D407" s="1">
        <f>'PR-RAS'!E412</f>
        <v>13521123913.91</v>
      </c>
      <c r="E407" s="1">
        <v>0</v>
      </c>
      <c r="F407" s="1">
        <v>0</v>
      </c>
      <c r="G407" s="2">
        <f t="shared" si="8"/>
        <v>15892847613.91922</v>
      </c>
      <c r="H407" s="2">
        <f t="shared" si="9"/>
        <v>0.1399993896484375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12706822941.440001</v>
      </c>
      <c r="D408" s="1">
        <f>'PR-RAS'!E413</f>
        <v>12338302645.309998</v>
      </c>
      <c r="E408" s="1">
        <v>0</v>
      </c>
      <c r="F408" s="1">
        <v>0</v>
      </c>
      <c r="G408" s="2">
        <f t="shared" si="8"/>
        <v>15215055290.448418</v>
      </c>
      <c r="H408" s="2">
        <f t="shared" si="9"/>
        <v>0.74999809265136719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1182821268.6000023</v>
      </c>
      <c r="E409" s="1">
        <v>0</v>
      </c>
      <c r="F409" s="1">
        <v>0</v>
      </c>
      <c r="G409" s="2">
        <f t="shared" si="8"/>
        <v>965182155.17760181</v>
      </c>
      <c r="H409" s="2">
        <f t="shared" si="9"/>
        <v>0.39999771118164063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604125907.3900013</v>
      </c>
      <c r="D410" s="1">
        <f>'PR-RAS'!E415</f>
        <v>0</v>
      </c>
      <c r="E410" s="1">
        <v>0</v>
      </c>
      <c r="F410" s="1">
        <v>0</v>
      </c>
      <c r="G410" s="2">
        <f t="shared" si="8"/>
        <v>247087496.12251052</v>
      </c>
      <c r="H410" s="2">
        <f t="shared" si="9"/>
        <v>0.39000129699707031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3406351655.98</v>
      </c>
      <c r="D412" s="1">
        <f>'PR-RAS'!E417</f>
        <v>4006582134.8299999</v>
      </c>
      <c r="E412" s="1">
        <v>0</v>
      </c>
      <c r="F412" s="1">
        <v>0</v>
      </c>
      <c r="G412" s="2">
        <f t="shared" si="8"/>
        <v>4693421045.4380398</v>
      </c>
      <c r="H412" s="2">
        <f t="shared" si="9"/>
        <v>0.19000005722045898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739144436.5</v>
      </c>
      <c r="D413" s="1">
        <f>'PR-RAS'!E418</f>
        <v>676431284.44000006</v>
      </c>
      <c r="E413" s="1">
        <v>0</v>
      </c>
      <c r="F413" s="1">
        <v>0</v>
      </c>
      <c r="G413" s="2">
        <f t="shared" si="8"/>
        <v>861906886.21656001</v>
      </c>
      <c r="H413" s="2">
        <f t="shared" si="9"/>
        <v>0.94000005722045898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1401684536</v>
      </c>
      <c r="D414" s="1">
        <f>'PR-RAS'!E420</f>
        <v>1024566839.0300001</v>
      </c>
      <c r="E414" s="1">
        <v>0</v>
      </c>
      <c r="F414" s="1">
        <v>0</v>
      </c>
      <c r="G414" s="2">
        <f t="shared" si="8"/>
        <v>1425187922.40678</v>
      </c>
      <c r="H414" s="2">
        <f t="shared" si="9"/>
        <v>3.0000090599060059E-2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1505614</v>
      </c>
      <c r="D415" s="1">
        <f>'PR-RAS'!E421</f>
        <v>2079083.12</v>
      </c>
      <c r="E415" s="1">
        <v>0</v>
      </c>
      <c r="F415" s="1">
        <v>0</v>
      </c>
      <c r="G415" s="2">
        <f t="shared" si="8"/>
        <v>2344805.0193599998</v>
      </c>
      <c r="H415" s="2">
        <f t="shared" si="9"/>
        <v>0.12000000011175871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370982</v>
      </c>
      <c r="D421" s="1">
        <f>'PR-RAS'!E427</f>
        <v>204539.36</v>
      </c>
      <c r="E421" s="1">
        <v>0</v>
      </c>
      <c r="F421" s="1">
        <v>0</v>
      </c>
      <c r="G421" s="2">
        <f t="shared" si="8"/>
        <v>327625.5024</v>
      </c>
      <c r="H421" s="2">
        <f t="shared" si="9"/>
        <v>0.35999999998603016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370982</v>
      </c>
      <c r="D422" s="1">
        <f>'PR-RAS'!E428</f>
        <v>204539.36</v>
      </c>
      <c r="E422" s="1">
        <v>0</v>
      </c>
      <c r="F422" s="1">
        <v>0</v>
      </c>
      <c r="G422" s="2">
        <f t="shared" si="8"/>
        <v>328405.56311999995</v>
      </c>
      <c r="H422" s="2">
        <f t="shared" si="9"/>
        <v>0.35999999998603016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400000</v>
      </c>
      <c r="E428" s="1">
        <v>0</v>
      </c>
      <c r="F428" s="1">
        <v>0</v>
      </c>
      <c r="G428" s="2">
        <f t="shared" si="8"/>
        <v>341600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1134632</v>
      </c>
      <c r="D449" s="1">
        <f>'PR-RAS'!E455</f>
        <v>1474543.76</v>
      </c>
      <c r="E449" s="1">
        <v>0</v>
      </c>
      <c r="F449" s="1">
        <v>0</v>
      </c>
      <c r="G449" s="2">
        <f t="shared" si="8"/>
        <v>1829506.3449600001</v>
      </c>
      <c r="H449" s="2">
        <f t="shared" si="9"/>
        <v>0.23999999999068677</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1134632</v>
      </c>
      <c r="D450" s="1">
        <f>'PR-RAS'!E456</f>
        <v>1474543.76</v>
      </c>
      <c r="E450" s="1">
        <v>0</v>
      </c>
      <c r="F450" s="1">
        <v>0</v>
      </c>
      <c r="G450" s="2">
        <f t="shared" si="8"/>
        <v>1833590.0644799999</v>
      </c>
      <c r="H450" s="2">
        <f t="shared" si="9"/>
        <v>0.23999999999068677</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16081</v>
      </c>
      <c r="D466" s="1">
        <f>'PR-RAS'!E472</f>
        <v>175542.49</v>
      </c>
      <c r="E466" s="1">
        <v>0</v>
      </c>
      <c r="F466" s="1">
        <v>0</v>
      </c>
      <c r="G466" s="2">
        <f t="shared" si="8"/>
        <v>170732.1807</v>
      </c>
      <c r="H466" s="2">
        <f t="shared" si="9"/>
        <v>0.48999999999068677</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43000</v>
      </c>
      <c r="E467" s="1">
        <v>0</v>
      </c>
      <c r="F467" s="1">
        <v>0</v>
      </c>
      <c r="G467" s="2">
        <f t="shared" si="8"/>
        <v>40076</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43000</v>
      </c>
      <c r="E468" s="1">
        <v>0</v>
      </c>
      <c r="F468" s="1">
        <v>0</v>
      </c>
      <c r="G468" s="2">
        <f t="shared" si="8"/>
        <v>40162</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13151</v>
      </c>
      <c r="D471" s="1">
        <f>'PR-RAS'!E477</f>
        <v>5708.49</v>
      </c>
      <c r="E471" s="1">
        <v>0</v>
      </c>
      <c r="F471" s="1">
        <v>0</v>
      </c>
      <c r="G471" s="2">
        <f t="shared" si="8"/>
        <v>11546.950599999998</v>
      </c>
      <c r="H471" s="2">
        <f t="shared" si="9"/>
        <v>0.48999999999978172</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125820</v>
      </c>
      <c r="E472" s="1">
        <v>0</v>
      </c>
      <c r="F472" s="1">
        <v>0</v>
      </c>
      <c r="G472" s="2">
        <f t="shared" si="8"/>
        <v>118522.43999999999</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125820</v>
      </c>
      <c r="E473" s="1">
        <v>0</v>
      </c>
      <c r="F473" s="1">
        <v>0</v>
      </c>
      <c r="G473" s="2">
        <f t="shared" si="8"/>
        <v>118774.07999999999</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2930</v>
      </c>
      <c r="D475" s="1">
        <f>'PR-RAS'!E481</f>
        <v>1014</v>
      </c>
      <c r="E475" s="1">
        <v>0</v>
      </c>
      <c r="F475" s="1">
        <v>0</v>
      </c>
      <c r="G475" s="2">
        <f t="shared" si="8"/>
        <v>2350.0920000000001</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2930</v>
      </c>
      <c r="D476" s="1">
        <f>'PR-RAS'!E482</f>
        <v>1014</v>
      </c>
      <c r="E476" s="1">
        <v>0</v>
      </c>
      <c r="F476" s="1">
        <v>0</v>
      </c>
      <c r="G476" s="2">
        <f t="shared" si="8"/>
        <v>2355.0499999999997</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1400162841</v>
      </c>
      <c r="D478" s="1">
        <f>'PR-RAS'!E484</f>
        <v>1022312213.4200001</v>
      </c>
      <c r="E478" s="1">
        <v>0</v>
      </c>
      <c r="F478" s="1">
        <v>0</v>
      </c>
      <c r="G478" s="2">
        <f t="shared" si="8"/>
        <v>1643163526.75968</v>
      </c>
      <c r="H478" s="2">
        <f t="shared" si="9"/>
        <v>0.42000007629394531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376375000</v>
      </c>
      <c r="E479" s="1">
        <v>0</v>
      </c>
      <c r="F479" s="1">
        <v>0</v>
      </c>
      <c r="G479" s="2">
        <f t="shared" si="8"/>
        <v>359814500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376375000</v>
      </c>
      <c r="E480" s="1">
        <v>0</v>
      </c>
      <c r="F480" s="1">
        <v>0</v>
      </c>
      <c r="G480" s="2">
        <f t="shared" si="8"/>
        <v>360567250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34239771</v>
      </c>
      <c r="D484" s="1">
        <f>'PR-RAS'!E490</f>
        <v>8861456.1799999997</v>
      </c>
      <c r="E484" s="1">
        <v>0</v>
      </c>
      <c r="F484" s="1">
        <v>0</v>
      </c>
      <c r="G484" s="2">
        <f t="shared" si="8"/>
        <v>25097976.062879998</v>
      </c>
      <c r="H484" s="2">
        <f t="shared" si="9"/>
        <v>0.17999999970197678</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34239771</v>
      </c>
      <c r="D485" s="1">
        <f>'PR-RAS'!E491</f>
        <v>8861456.1799999997</v>
      </c>
      <c r="E485" s="1">
        <v>0</v>
      </c>
      <c r="F485" s="1">
        <v>0</v>
      </c>
      <c r="G485" s="2">
        <f t="shared" si="8"/>
        <v>25149938.746239997</v>
      </c>
      <c r="H485" s="2">
        <f t="shared" si="9"/>
        <v>0.17999999970197678</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1208917430</v>
      </c>
      <c r="D489" s="1">
        <f>'PR-RAS'!E495</f>
        <v>637075757.24000001</v>
      </c>
      <c r="E489" s="1">
        <v>0</v>
      </c>
      <c r="F489" s="1">
        <v>0</v>
      </c>
      <c r="G489" s="2">
        <f t="shared" si="8"/>
        <v>1211737644.90624</v>
      </c>
      <c r="H489" s="2">
        <f t="shared" si="9"/>
        <v>0.24000000953674316</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1208572706</v>
      </c>
      <c r="D490" s="1">
        <f>'PR-RAS'!E496</f>
        <v>637075757.24000001</v>
      </c>
      <c r="E490" s="1">
        <v>0</v>
      </c>
      <c r="F490" s="1">
        <v>0</v>
      </c>
      <c r="G490" s="2">
        <f t="shared" si="8"/>
        <v>1214052143.8147199</v>
      </c>
      <c r="H490" s="2">
        <f t="shared" si="9"/>
        <v>0.24000000953674316</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344724</v>
      </c>
      <c r="D492" s="1">
        <f>'PR-RAS'!E498</f>
        <v>0</v>
      </c>
      <c r="E492" s="1">
        <v>0</v>
      </c>
      <c r="F492" s="1">
        <v>0</v>
      </c>
      <c r="G492" s="2">
        <f t="shared" si="8"/>
        <v>169259.484</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5640</v>
      </c>
      <c r="D496" s="1">
        <f>'PR-RAS'!E502</f>
        <v>0</v>
      </c>
      <c r="E496" s="1">
        <v>0</v>
      </c>
      <c r="F496" s="1">
        <v>0</v>
      </c>
      <c r="G496" s="2">
        <f t="shared" si="8"/>
        <v>2791.8</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5640</v>
      </c>
      <c r="D497" s="1">
        <f>'PR-RAS'!E503</f>
        <v>0</v>
      </c>
      <c r="E497" s="1">
        <v>0</v>
      </c>
      <c r="F497" s="1">
        <v>0</v>
      </c>
      <c r="G497" s="2">
        <f t="shared" si="8"/>
        <v>2797.44</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157000000</v>
      </c>
      <c r="D501" s="1">
        <f>'PR-RAS'!E507</f>
        <v>0</v>
      </c>
      <c r="E501" s="1">
        <v>0</v>
      </c>
      <c r="F501" s="1">
        <v>0</v>
      </c>
      <c r="G501" s="2">
        <f t="shared" si="8"/>
        <v>78500000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157000000</v>
      </c>
      <c r="D502" s="1">
        <f>'PR-RAS'!E508</f>
        <v>0</v>
      </c>
      <c r="E502" s="1">
        <v>0</v>
      </c>
      <c r="F502" s="1">
        <v>0</v>
      </c>
      <c r="G502" s="2">
        <f t="shared" si="8"/>
        <v>78657000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855331311</v>
      </c>
      <c r="D522" s="1">
        <f>'PR-RAS'!E528</f>
        <v>1690724572.3800001</v>
      </c>
      <c r="E522" s="1">
        <v>0</v>
      </c>
      <c r="F522" s="1">
        <v>0</v>
      </c>
      <c r="G522" s="2">
        <f t="shared" ref="G522:G809" si="10">(B522/1000)*(C522*1+D522*2)</f>
        <v>2207362617.4509602</v>
      </c>
      <c r="H522" s="2">
        <f t="shared" ref="H522:H809" si="11">ABS(C522-ROUND(C522,0))+ABS(D522-ROUND(D522,0))</f>
        <v>0.38000011444091797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1134632</v>
      </c>
      <c r="D523" s="1">
        <f>'PR-RAS'!E529</f>
        <v>493921.23</v>
      </c>
      <c r="E523" s="1">
        <v>0</v>
      </c>
      <c r="F523" s="1">
        <v>0</v>
      </c>
      <c r="G523" s="2">
        <f t="shared" si="10"/>
        <v>1107931.66812</v>
      </c>
      <c r="H523" s="2">
        <f t="shared" si="11"/>
        <v>0.22999999998137355</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493921.23</v>
      </c>
      <c r="E536" s="1">
        <v>0</v>
      </c>
      <c r="F536" s="1">
        <v>0</v>
      </c>
      <c r="G536" s="2">
        <f t="shared" si="10"/>
        <v>528495.71609999996</v>
      </c>
      <c r="H536" s="2">
        <f t="shared" si="11"/>
        <v>0.22999999998137355</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1134632</v>
      </c>
      <c r="D557" s="1">
        <f>'PR-RAS'!E563</f>
        <v>0</v>
      </c>
      <c r="E557" s="1">
        <v>0</v>
      </c>
      <c r="F557" s="1">
        <v>0</v>
      </c>
      <c r="G557" s="2">
        <f t="shared" si="10"/>
        <v>630855.39200000011</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1134632</v>
      </c>
      <c r="D558" s="1">
        <f>'PR-RAS'!E564</f>
        <v>0</v>
      </c>
      <c r="E558" s="1">
        <v>0</v>
      </c>
      <c r="F558" s="1">
        <v>0</v>
      </c>
      <c r="G558" s="2">
        <f t="shared" si="10"/>
        <v>631990.02400000009</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2930</v>
      </c>
      <c r="D574" s="1">
        <f>'PR-RAS'!E580</f>
        <v>126353.65</v>
      </c>
      <c r="E574" s="1">
        <v>0</v>
      </c>
      <c r="F574" s="1">
        <v>0</v>
      </c>
      <c r="G574" s="2">
        <f t="shared" si="10"/>
        <v>146480.17289999998</v>
      </c>
      <c r="H574" s="2">
        <f t="shared" si="11"/>
        <v>0.35000000000582077</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20000</v>
      </c>
      <c r="E579" s="1">
        <v>0</v>
      </c>
      <c r="F579" s="1">
        <v>0</v>
      </c>
      <c r="G579" s="2">
        <f t="shared" si="10"/>
        <v>23120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20000</v>
      </c>
      <c r="E580" s="1">
        <v>0</v>
      </c>
      <c r="F580" s="1">
        <v>0</v>
      </c>
      <c r="G580" s="2">
        <f t="shared" si="10"/>
        <v>23160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2930</v>
      </c>
      <c r="D584" s="1">
        <f>'PR-RAS'!E590</f>
        <v>106353.65</v>
      </c>
      <c r="E584" s="1">
        <v>0</v>
      </c>
      <c r="F584" s="1">
        <v>0</v>
      </c>
      <c r="G584" s="2">
        <f t="shared" si="10"/>
        <v>125716.54589999998</v>
      </c>
      <c r="H584" s="2">
        <f t="shared" si="11"/>
        <v>0.35000000000582077</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2930</v>
      </c>
      <c r="D585" s="1">
        <f>'PR-RAS'!E591</f>
        <v>106353.65</v>
      </c>
      <c r="E585" s="1">
        <v>0</v>
      </c>
      <c r="F585" s="1">
        <v>0</v>
      </c>
      <c r="G585" s="2">
        <f t="shared" si="10"/>
        <v>125932.18319999998</v>
      </c>
      <c r="H585" s="2">
        <f t="shared" si="11"/>
        <v>0.35000000000582077</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854193749</v>
      </c>
      <c r="D587" s="1">
        <f>'PR-RAS'!E593</f>
        <v>1690104297.5</v>
      </c>
      <c r="E587" s="1">
        <v>0</v>
      </c>
      <c r="F587" s="1">
        <v>0</v>
      </c>
      <c r="G587" s="2">
        <f t="shared" si="10"/>
        <v>2481359773.5839996</v>
      </c>
      <c r="H587" s="2">
        <f t="shared" si="11"/>
        <v>0.5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30585031.23</v>
      </c>
      <c r="E597" s="1">
        <v>0</v>
      </c>
      <c r="F597" s="1">
        <v>0</v>
      </c>
      <c r="G597" s="2">
        <f t="shared" si="10"/>
        <v>36457357.226159997</v>
      </c>
      <c r="H597" s="2">
        <f t="shared" si="11"/>
        <v>0.23000000044703484</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30585031.23</v>
      </c>
      <c r="E598" s="1">
        <v>0</v>
      </c>
      <c r="F598" s="1">
        <v>0</v>
      </c>
      <c r="G598" s="2">
        <f t="shared" si="10"/>
        <v>36518527.288620003</v>
      </c>
      <c r="H598" s="2">
        <f t="shared" si="11"/>
        <v>0.23000000044703484</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848005071</v>
      </c>
      <c r="D599" s="1">
        <f>'PR-RAS'!E605</f>
        <v>1356070252.9400001</v>
      </c>
      <c r="E599" s="1">
        <v>0</v>
      </c>
      <c r="F599" s="1">
        <v>0</v>
      </c>
      <c r="G599" s="2">
        <f t="shared" si="10"/>
        <v>2128967054.9742401</v>
      </c>
      <c r="H599" s="2">
        <f t="shared" si="11"/>
        <v>5.9999942779541016E-2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386730884</v>
      </c>
      <c r="D600" s="1">
        <f>'PR-RAS'!E606</f>
        <v>1018023157.3</v>
      </c>
      <c r="E600" s="1">
        <v>0</v>
      </c>
      <c r="F600" s="1">
        <v>0</v>
      </c>
      <c r="G600" s="2">
        <f t="shared" si="10"/>
        <v>1451243541.9613998</v>
      </c>
      <c r="H600" s="2">
        <f t="shared" si="11"/>
        <v>0.29999995231628418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461274187</v>
      </c>
      <c r="D602" s="1">
        <f>'PR-RAS'!E608</f>
        <v>338047095.63999999</v>
      </c>
      <c r="E602" s="1">
        <v>0</v>
      </c>
      <c r="F602" s="1">
        <v>0</v>
      </c>
      <c r="G602" s="2">
        <f t="shared" si="10"/>
        <v>683558395.34627998</v>
      </c>
      <c r="H602" s="2">
        <f t="shared" si="11"/>
        <v>0.36000001430511475</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97016</v>
      </c>
      <c r="D606" s="1">
        <f>'PR-RAS'!E612</f>
        <v>72546.86</v>
      </c>
      <c r="E606" s="1">
        <v>0</v>
      </c>
      <c r="F606" s="1">
        <v>0</v>
      </c>
      <c r="G606" s="2">
        <f t="shared" si="10"/>
        <v>146476.3806</v>
      </c>
      <c r="H606" s="2">
        <f t="shared" si="11"/>
        <v>0.13999999999941792</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97016</v>
      </c>
      <c r="D607" s="1">
        <f>'PR-RAS'!E613</f>
        <v>72546.86</v>
      </c>
      <c r="E607" s="1">
        <v>0</v>
      </c>
      <c r="F607" s="1">
        <v>0</v>
      </c>
      <c r="G607" s="2">
        <f t="shared" si="10"/>
        <v>146718.49031999998</v>
      </c>
      <c r="H607" s="2">
        <f t="shared" si="11"/>
        <v>0.13999999999941792</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6091662</v>
      </c>
      <c r="D611" s="1">
        <f>'PR-RAS'!E617</f>
        <v>303376466.47000003</v>
      </c>
      <c r="E611" s="1">
        <v>0</v>
      </c>
      <c r="F611" s="1">
        <v>0</v>
      </c>
      <c r="G611" s="2">
        <f t="shared" si="10"/>
        <v>373835202.91340005</v>
      </c>
      <c r="H611" s="2">
        <f t="shared" si="11"/>
        <v>0.47000002861022949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6091662</v>
      </c>
      <c r="D612" s="1">
        <f>'PR-RAS'!E618</f>
        <v>303376466.47000003</v>
      </c>
      <c r="E612" s="1">
        <v>0</v>
      </c>
      <c r="F612" s="1">
        <v>0</v>
      </c>
      <c r="G612" s="2">
        <f t="shared" si="10"/>
        <v>374448047.50834</v>
      </c>
      <c r="H612" s="2">
        <f t="shared" si="11"/>
        <v>0.47000002861022949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546353225</v>
      </c>
      <c r="D629" s="1">
        <f>'PR-RAS'!E635</f>
        <v>0</v>
      </c>
      <c r="E629" s="1">
        <v>0</v>
      </c>
      <c r="F629" s="1">
        <v>0</v>
      </c>
      <c r="G629" s="2">
        <f t="shared" si="10"/>
        <v>343109825.30000001</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666157733.35000002</v>
      </c>
      <c r="E630" s="1">
        <v>0</v>
      </c>
      <c r="F630" s="1">
        <v>0</v>
      </c>
      <c r="G630" s="2">
        <f t="shared" si="10"/>
        <v>838026428.55430007</v>
      </c>
      <c r="H630" s="2">
        <f t="shared" si="11"/>
        <v>0.35000002384185791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2009467862</v>
      </c>
      <c r="D631" s="1">
        <f>'PR-RAS'!E637</f>
        <v>2581679138.6300001</v>
      </c>
      <c r="E631" s="1">
        <v>0</v>
      </c>
      <c r="F631" s="1">
        <v>0</v>
      </c>
      <c r="G631" s="2">
        <f t="shared" si="10"/>
        <v>4518880467.7337999</v>
      </c>
      <c r="H631" s="2">
        <f t="shared" si="11"/>
        <v>0.36999988555908203</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13504381570.049999</v>
      </c>
      <c r="D633" s="1">
        <f>'PR-RAS'!E639</f>
        <v>14545690752.940001</v>
      </c>
      <c r="E633" s="1">
        <v>0</v>
      </c>
      <c r="F633" s="1">
        <v>0</v>
      </c>
      <c r="G633" s="2">
        <f t="shared" si="10"/>
        <v>26920522263.987759</v>
      </c>
      <c r="H633" s="2">
        <f t="shared" si="11"/>
        <v>0.10999870300292969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13562154252.440001</v>
      </c>
      <c r="D634" s="1">
        <f>'PR-RAS'!E640</f>
        <v>14029027217.689999</v>
      </c>
      <c r="E634" s="1">
        <v>0</v>
      </c>
      <c r="F634" s="1">
        <v>0</v>
      </c>
      <c r="G634" s="2">
        <f t="shared" si="10"/>
        <v>26345592099.39006</v>
      </c>
      <c r="H634" s="2">
        <f t="shared" si="11"/>
        <v>0.75000190734863281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516663535.25000191</v>
      </c>
      <c r="E635" s="1">
        <v>0</v>
      </c>
      <c r="F635" s="1">
        <v>0</v>
      </c>
      <c r="G635" s="2">
        <f t="shared" si="10"/>
        <v>655129362.69700241</v>
      </c>
      <c r="H635" s="2">
        <f t="shared" si="11"/>
        <v>0.25000190734863281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57772682.390001297</v>
      </c>
      <c r="D636" s="1">
        <f>'PR-RAS'!E642</f>
        <v>0</v>
      </c>
      <c r="E636" s="1">
        <v>0</v>
      </c>
      <c r="F636" s="1">
        <v>0</v>
      </c>
      <c r="G636" s="2">
        <f t="shared" si="10"/>
        <v>36685653.317650825</v>
      </c>
      <c r="H636" s="2">
        <f t="shared" si="11"/>
        <v>0.39000129699707031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1396883793.98</v>
      </c>
      <c r="D638" s="1">
        <f>'PR-RAS'!E644</f>
        <v>1424902996.1999998</v>
      </c>
      <c r="E638" s="1">
        <v>0</v>
      </c>
      <c r="F638" s="1">
        <v>0</v>
      </c>
      <c r="G638" s="2">
        <f t="shared" si="10"/>
        <v>2705141393.9240599</v>
      </c>
      <c r="H638" s="2">
        <f t="shared" si="11"/>
        <v>0.21999979019165039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1454656476.3700013</v>
      </c>
      <c r="D640" s="1">
        <f>'PR-RAS'!E646</f>
        <v>908239460.9499979</v>
      </c>
      <c r="E640" s="1">
        <v>0</v>
      </c>
      <c r="F640" s="1">
        <v>0</v>
      </c>
      <c r="G640" s="2">
        <f t="shared" si="10"/>
        <v>2090255519.4945283</v>
      </c>
      <c r="H640" s="2">
        <f t="shared" si="11"/>
        <v>0.42000341415405273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160219492.33000001</v>
      </c>
      <c r="D641" s="1">
        <f>'PR-RAS'!E647</f>
        <v>177059464.83000001</v>
      </c>
      <c r="E641" s="1">
        <v>0</v>
      </c>
      <c r="F641" s="1">
        <v>0</v>
      </c>
      <c r="G641" s="2">
        <f t="shared" si="10"/>
        <v>329176590.07359999</v>
      </c>
      <c r="H641" s="2">
        <f t="shared" si="11"/>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368323450.69999999</v>
      </c>
      <c r="D642" s="1">
        <f>'PR-RAS'!E649</f>
        <v>404802664.31</v>
      </c>
      <c r="E642" s="1">
        <v>0</v>
      </c>
      <c r="F642" s="1">
        <v>0</v>
      </c>
      <c r="G642" s="2">
        <f t="shared" si="10"/>
        <v>755052347.54411995</v>
      </c>
      <c r="H642" s="2">
        <f t="shared" si="11"/>
        <v>0.61000001430511475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14912207233.98</v>
      </c>
      <c r="D643" s="1">
        <f>'PR-RAS'!E650</f>
        <v>16942661120.68</v>
      </c>
      <c r="E643" s="1">
        <v>0</v>
      </c>
      <c r="F643" s="1">
        <v>0</v>
      </c>
      <c r="G643" s="2">
        <f t="shared" si="10"/>
        <v>31328013923.168278</v>
      </c>
      <c r="H643" s="2">
        <f t="shared" si="11"/>
        <v>0.34000015258789063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14875471341.379999</v>
      </c>
      <c r="D644" s="1">
        <f>'PR-RAS'!E651</f>
        <v>16603204194.389999</v>
      </c>
      <c r="E644" s="1">
        <v>0</v>
      </c>
      <c r="F644" s="1">
        <v>0</v>
      </c>
      <c r="G644" s="2">
        <f t="shared" si="10"/>
        <v>30916648666.492878</v>
      </c>
      <c r="H644" s="2">
        <f t="shared" si="11"/>
        <v>0.76999855041503906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405059343.30000114</v>
      </c>
      <c r="D645" s="1">
        <f>'PR-RAS'!E652</f>
        <v>744259590.60000229</v>
      </c>
      <c r="E645" s="1">
        <v>0</v>
      </c>
      <c r="F645" s="1">
        <v>0</v>
      </c>
      <c r="G645" s="2">
        <f t="shared" si="10"/>
        <v>1219464569.7780037</v>
      </c>
      <c r="H645" s="2">
        <f t="shared" si="11"/>
        <v>0.69999885559082031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3196</v>
      </c>
      <c r="D646" s="1">
        <f>'PR-RAS'!E653</f>
        <v>3079</v>
      </c>
      <c r="E646" s="1">
        <v>0</v>
      </c>
      <c r="F646" s="1">
        <v>0</v>
      </c>
      <c r="G646" s="2">
        <f t="shared" si="10"/>
        <v>6033.33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31686</v>
      </c>
      <c r="D647" s="1">
        <f>'PR-RAS'!E654</f>
        <v>31907</v>
      </c>
      <c r="E647" s="1">
        <v>0</v>
      </c>
      <c r="F647" s="1">
        <v>0</v>
      </c>
      <c r="G647" s="2">
        <f t="shared" si="10"/>
        <v>61693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3069</v>
      </c>
      <c r="D648" s="1">
        <f>'PR-RAS'!E655</f>
        <v>2919</v>
      </c>
      <c r="E648" s="1">
        <v>0</v>
      </c>
      <c r="F648" s="1">
        <v>0</v>
      </c>
      <c r="G648" s="2">
        <f t="shared" si="10"/>
        <v>5762.8289999999997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29053</v>
      </c>
      <c r="D649" s="1">
        <f>'PR-RAS'!E656</f>
        <v>29234</v>
      </c>
      <c r="E649" s="1">
        <v>0</v>
      </c>
      <c r="F649" s="1">
        <v>0</v>
      </c>
      <c r="G649" s="2">
        <f t="shared" si="10"/>
        <v>56713.608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267261558</v>
      </c>
      <c r="D650" s="1">
        <f>'PR-RAS'!E657</f>
        <v>318387841.92000002</v>
      </c>
      <c r="E650" s="1">
        <v>0</v>
      </c>
      <c r="F650" s="1">
        <v>0</v>
      </c>
      <c r="G650" s="2">
        <f t="shared" si="10"/>
        <v>586720169.95416009</v>
      </c>
      <c r="H650" s="2">
        <f t="shared" si="11"/>
        <v>7.9999983310699463E-2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76554655</v>
      </c>
      <c r="D652" s="1">
        <f>'PR-RAS'!E659</f>
        <v>81081031.439999998</v>
      </c>
      <c r="E652" s="1">
        <v>0</v>
      </c>
      <c r="F652" s="1">
        <v>0</v>
      </c>
      <c r="G652" s="2">
        <f t="shared" si="10"/>
        <v>155404583.33987999</v>
      </c>
      <c r="H652" s="2">
        <f t="shared" si="11"/>
        <v>0.43999999761581421</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298630</v>
      </c>
      <c r="D653" s="1">
        <f>'PR-RAS'!E660</f>
        <v>253186.92</v>
      </c>
      <c r="E653" s="1">
        <v>0</v>
      </c>
      <c r="F653" s="1">
        <v>0</v>
      </c>
      <c r="G653" s="2">
        <f t="shared" si="10"/>
        <v>524862.50368000008</v>
      </c>
      <c r="H653" s="2">
        <f t="shared" si="11"/>
        <v>7.9999999987194315E-2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58866528.600000001</v>
      </c>
      <c r="D654" s="1">
        <f>'PR-RAS'!E661</f>
        <v>49138238.159999996</v>
      </c>
      <c r="E654" s="1">
        <v>0</v>
      </c>
      <c r="F654" s="1">
        <v>0</v>
      </c>
      <c r="G654" s="2">
        <f t="shared" si="10"/>
        <v>102614382.21276</v>
      </c>
      <c r="H654" s="2">
        <f t="shared" si="11"/>
        <v>0.55999999493360519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49625</v>
      </c>
      <c r="D655" s="1">
        <f>'PR-RAS'!E662</f>
        <v>0</v>
      </c>
      <c r="E655" s="1">
        <v>0</v>
      </c>
      <c r="F655" s="1">
        <v>0</v>
      </c>
      <c r="G655" s="2">
        <f t="shared" si="10"/>
        <v>32454.75</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54950</v>
      </c>
      <c r="D656" s="1">
        <f>'PR-RAS'!E663</f>
        <v>248831.85</v>
      </c>
      <c r="E656" s="1">
        <v>0</v>
      </c>
      <c r="F656" s="1">
        <v>0</v>
      </c>
      <c r="G656" s="2">
        <f t="shared" si="10"/>
        <v>361961.97349999996</v>
      </c>
      <c r="H656" s="2">
        <f t="shared" si="11"/>
        <v>0.14999999999417923</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14099</v>
      </c>
      <c r="D657" s="1">
        <f>'PR-RAS'!E664</f>
        <v>0</v>
      </c>
      <c r="E657" s="1">
        <v>0</v>
      </c>
      <c r="F657" s="1">
        <v>0</v>
      </c>
      <c r="G657" s="2">
        <f t="shared" si="10"/>
        <v>9248.9439999999995</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4448076</v>
      </c>
      <c r="D658" s="1">
        <f>'PR-RAS'!E665</f>
        <v>1060483.7</v>
      </c>
      <c r="E658" s="1">
        <v>0</v>
      </c>
      <c r="F658" s="1">
        <v>0</v>
      </c>
      <c r="G658" s="2">
        <f t="shared" si="10"/>
        <v>4315861.5138000008</v>
      </c>
      <c r="H658" s="2">
        <f t="shared" si="11"/>
        <v>0.30000000004656613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30968737</v>
      </c>
      <c r="D662" s="1">
        <f>'PR-RAS'!E669</f>
        <v>23364216.829999998</v>
      </c>
      <c r="E662" s="1">
        <v>0</v>
      </c>
      <c r="F662" s="1">
        <v>0</v>
      </c>
      <c r="G662" s="2">
        <f t="shared" si="10"/>
        <v>51357829.806259997</v>
      </c>
      <c r="H662" s="2">
        <f t="shared" si="11"/>
        <v>0.17000000178813934</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42925</v>
      </c>
      <c r="D663" s="1">
        <f>'PR-RAS'!E670</f>
        <v>3615</v>
      </c>
      <c r="E663" s="1">
        <v>0</v>
      </c>
      <c r="F663" s="1">
        <v>0</v>
      </c>
      <c r="G663" s="2">
        <f t="shared" si="10"/>
        <v>33202.61</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1000</v>
      </c>
      <c r="E664" s="1">
        <v>0</v>
      </c>
      <c r="F664" s="1">
        <v>0</v>
      </c>
      <c r="G664" s="2">
        <f t="shared" si="10"/>
        <v>1326</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1470154451</v>
      </c>
      <c r="D668" s="1">
        <f>'PR-RAS'!E675</f>
        <v>1594335523.0899999</v>
      </c>
      <c r="E668" s="1">
        <v>0</v>
      </c>
      <c r="F668" s="1">
        <v>0</v>
      </c>
      <c r="G668" s="2">
        <f t="shared" si="10"/>
        <v>3107436606.6190605</v>
      </c>
      <c r="H668" s="2">
        <f t="shared" si="11"/>
        <v>8.9999914169311523E-2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359503205</v>
      </c>
      <c r="D669" s="1">
        <f>'PR-RAS'!E676</f>
        <v>345961026.20999998</v>
      </c>
      <c r="E669" s="1">
        <v>0</v>
      </c>
      <c r="F669" s="1">
        <v>0</v>
      </c>
      <c r="G669" s="2">
        <f t="shared" si="10"/>
        <v>702352071.95656002</v>
      </c>
      <c r="H669" s="2">
        <f t="shared" si="11"/>
        <v>0.20999997854232788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30680407</v>
      </c>
      <c r="D670" s="1">
        <f>'PR-RAS'!E677</f>
        <v>37259229.57</v>
      </c>
      <c r="E670" s="1">
        <v>0</v>
      </c>
      <c r="F670" s="1">
        <v>0</v>
      </c>
      <c r="G670" s="2">
        <f t="shared" si="10"/>
        <v>70378041.447659999</v>
      </c>
      <c r="H670" s="2">
        <f t="shared" si="11"/>
        <v>0.42999999970197678</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1694576</v>
      </c>
      <c r="D671" s="1">
        <f>'PR-RAS'!E678</f>
        <v>2083548.26</v>
      </c>
      <c r="E671" s="1">
        <v>0</v>
      </c>
      <c r="F671" s="1">
        <v>0</v>
      </c>
      <c r="G671" s="2">
        <f t="shared" si="10"/>
        <v>3927320.5883999998</v>
      </c>
      <c r="H671" s="2">
        <f t="shared" si="11"/>
        <v>0.26000000000931323</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74224430.390000001</v>
      </c>
      <c r="D687" s="1">
        <f>'PR-RAS'!E694</f>
        <v>90944426.189999998</v>
      </c>
      <c r="E687" s="1">
        <v>0</v>
      </c>
      <c r="F687" s="1">
        <v>0</v>
      </c>
      <c r="G687" s="2">
        <f t="shared" si="10"/>
        <v>175693711.98021999</v>
      </c>
      <c r="H687" s="2">
        <f t="shared" si="11"/>
        <v>0.57999999821186066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1120853</v>
      </c>
      <c r="D688" s="1">
        <f>'PR-RAS'!E695</f>
        <v>549998.96</v>
      </c>
      <c r="E688" s="1">
        <v>0</v>
      </c>
      <c r="F688" s="1">
        <v>0</v>
      </c>
      <c r="G688" s="2">
        <f t="shared" si="10"/>
        <v>1525724.58204</v>
      </c>
      <c r="H688" s="2">
        <f t="shared" si="11"/>
        <v>4.0000000037252903E-2</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4580621</v>
      </c>
      <c r="D689" s="1">
        <f>'PR-RAS'!E696</f>
        <v>5096018.33</v>
      </c>
      <c r="E689" s="1">
        <v>0</v>
      </c>
      <c r="F689" s="1">
        <v>0</v>
      </c>
      <c r="G689" s="2">
        <f t="shared" si="10"/>
        <v>10163588.470079999</v>
      </c>
      <c r="H689" s="2">
        <f t="shared" si="11"/>
        <v>0.33000000007450581</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2626268</v>
      </c>
      <c r="D690" s="1">
        <f>'PR-RAS'!E697</f>
        <v>2702920.17</v>
      </c>
      <c r="E690" s="1">
        <v>0</v>
      </c>
      <c r="F690" s="1">
        <v>0</v>
      </c>
      <c r="G690" s="2">
        <f t="shared" si="10"/>
        <v>5534122.6462599998</v>
      </c>
      <c r="H690" s="2">
        <f t="shared" si="11"/>
        <v>0.16999999992549419</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225860014</v>
      </c>
      <c r="D691" s="1">
        <f>'PR-RAS'!E698</f>
        <v>420258093.04000002</v>
      </c>
      <c r="E691" s="1">
        <v>0</v>
      </c>
      <c r="F691" s="1">
        <v>0</v>
      </c>
      <c r="G691" s="2">
        <f t="shared" si="10"/>
        <v>735799578.05519998</v>
      </c>
      <c r="H691" s="2">
        <f t="shared" si="11"/>
        <v>4.0000021457672119E-2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17786415.579999998</v>
      </c>
      <c r="E692" s="1">
        <v>0</v>
      </c>
      <c r="F692" s="1">
        <v>0</v>
      </c>
      <c r="G692" s="2">
        <f t="shared" si="10"/>
        <v>24580826.331559997</v>
      </c>
      <c r="H692" s="2">
        <f t="shared" si="11"/>
        <v>0.42000000178813934</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14</v>
      </c>
      <c r="D695" s="1">
        <f>'PR-RAS'!E702</f>
        <v>28385.68</v>
      </c>
      <c r="E695" s="1">
        <v>0</v>
      </c>
      <c r="F695" s="1">
        <v>0</v>
      </c>
      <c r="G695" s="2">
        <f t="shared" si="10"/>
        <v>39409.039839999998</v>
      </c>
      <c r="H695" s="2">
        <f t="shared" si="11"/>
        <v>0.31999999999970896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360147161.24000001</v>
      </c>
      <c r="D703" s="1">
        <f>'PR-RAS'!E710</f>
        <v>418813518.25</v>
      </c>
      <c r="E703" s="1">
        <v>0</v>
      </c>
      <c r="F703" s="1">
        <v>0</v>
      </c>
      <c r="G703" s="2">
        <f t="shared" si="10"/>
        <v>840837486.8134799</v>
      </c>
      <c r="H703" s="2">
        <f t="shared" si="11"/>
        <v>0.49000000953674316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6862335</v>
      </c>
      <c r="D705" s="1">
        <f>'PR-RAS'!E712</f>
        <v>8812010.0700000003</v>
      </c>
      <c r="E705" s="1">
        <v>0</v>
      </c>
      <c r="F705" s="1">
        <v>0</v>
      </c>
      <c r="G705" s="2">
        <f t="shared" si="10"/>
        <v>17238394.01856</v>
      </c>
      <c r="H705" s="2">
        <f t="shared" si="11"/>
        <v>7.0000000298023224E-2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22657677</v>
      </c>
      <c r="D709" s="1">
        <f>'PR-RAS'!E716</f>
        <v>22754027.780000001</v>
      </c>
      <c r="E709" s="1">
        <v>0</v>
      </c>
      <c r="F709" s="1">
        <v>0</v>
      </c>
      <c r="G709" s="2">
        <f t="shared" si="10"/>
        <v>48261338.652479999</v>
      </c>
      <c r="H709" s="2">
        <f t="shared" si="11"/>
        <v>0.2199999988079071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13412613</v>
      </c>
      <c r="D710" s="1">
        <f>'PR-RAS'!E717</f>
        <v>12338374.6</v>
      </c>
      <c r="E710" s="1">
        <v>0</v>
      </c>
      <c r="F710" s="1">
        <v>0</v>
      </c>
      <c r="G710" s="2">
        <f t="shared" si="10"/>
        <v>27005357.799800001</v>
      </c>
      <c r="H710" s="2">
        <f t="shared" si="11"/>
        <v>0.40000000037252903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125779626.23999999</v>
      </c>
      <c r="D711" s="1">
        <f>'PR-RAS'!E718</f>
        <v>131510055.59</v>
      </c>
      <c r="E711" s="1">
        <v>0</v>
      </c>
      <c r="F711" s="1">
        <v>0</v>
      </c>
      <c r="G711" s="2">
        <f t="shared" si="10"/>
        <v>276047813.56819999</v>
      </c>
      <c r="H711" s="2">
        <f t="shared" si="11"/>
        <v>0.64999999105930328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1340847</v>
      </c>
      <c r="D712" s="1">
        <f>'PR-RAS'!E719</f>
        <v>676771.02</v>
      </c>
      <c r="E712" s="1">
        <v>0</v>
      </c>
      <c r="F712" s="1">
        <v>0</v>
      </c>
      <c r="G712" s="2">
        <f t="shared" si="10"/>
        <v>1915710.6074399999</v>
      </c>
      <c r="H712" s="2">
        <f t="shared" si="11"/>
        <v>2.0000000018626451E-2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9029619.5</v>
      </c>
      <c r="D713" s="1">
        <f>'PR-RAS'!E720</f>
        <v>11633652.85</v>
      </c>
      <c r="E713" s="1">
        <v>0</v>
      </c>
      <c r="F713" s="1">
        <v>0</v>
      </c>
      <c r="G713" s="2">
        <f t="shared" si="10"/>
        <v>22995410.742399998</v>
      </c>
      <c r="H713" s="2">
        <f t="shared" si="11"/>
        <v>0.65000000037252903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13934693</v>
      </c>
      <c r="D714" s="1">
        <f>'PR-RAS'!E721</f>
        <v>19929447.84</v>
      </c>
      <c r="E714" s="1">
        <v>0</v>
      </c>
      <c r="F714" s="1">
        <v>0</v>
      </c>
      <c r="G714" s="2">
        <f t="shared" si="10"/>
        <v>38354828.728840001</v>
      </c>
      <c r="H714" s="2">
        <f t="shared" si="11"/>
        <v>0.16000000014901161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29331805.02</v>
      </c>
      <c r="D715" s="1">
        <f>'PR-RAS'!E722</f>
        <v>27347634.879999999</v>
      </c>
      <c r="E715" s="1">
        <v>0</v>
      </c>
      <c r="F715" s="1">
        <v>0</v>
      </c>
      <c r="G715" s="2">
        <f t="shared" si="10"/>
        <v>59995331.392919995</v>
      </c>
      <c r="H715" s="2">
        <f t="shared" si="11"/>
        <v>0.14000000059604645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12303063.49</v>
      </c>
      <c r="D716" s="1">
        <f>'PR-RAS'!E723</f>
        <v>13733150.289999999</v>
      </c>
      <c r="E716" s="1">
        <v>0</v>
      </c>
      <c r="F716" s="1">
        <v>0</v>
      </c>
      <c r="G716" s="2">
        <f t="shared" si="10"/>
        <v>28435095.31005</v>
      </c>
      <c r="H716" s="2">
        <f t="shared" si="11"/>
        <v>0.77999999932944775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1798508</v>
      </c>
      <c r="D717" s="1">
        <f>'PR-RAS'!E724</f>
        <v>1983571.2</v>
      </c>
      <c r="E717" s="1">
        <v>0</v>
      </c>
      <c r="F717" s="1">
        <v>0</v>
      </c>
      <c r="G717" s="2">
        <f t="shared" si="10"/>
        <v>4128205.6864</v>
      </c>
      <c r="H717" s="2">
        <f t="shared" si="11"/>
        <v>0.19999999995343387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42889789.490000002</v>
      </c>
      <c r="D718" s="1">
        <f>'PR-RAS'!E725</f>
        <v>37762212.539999999</v>
      </c>
      <c r="E718" s="1">
        <v>0</v>
      </c>
      <c r="F718" s="1">
        <v>0</v>
      </c>
      <c r="G718" s="2">
        <f t="shared" si="10"/>
        <v>84902991.846689984</v>
      </c>
      <c r="H718" s="2">
        <f t="shared" si="11"/>
        <v>0.95000000298023224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4424282</v>
      </c>
      <c r="D719" s="1">
        <f>'PR-RAS'!E726</f>
        <v>5107397.1900000004</v>
      </c>
      <c r="E719" s="1">
        <v>0</v>
      </c>
      <c r="F719" s="1">
        <v>0</v>
      </c>
      <c r="G719" s="2">
        <f t="shared" si="10"/>
        <v>10510856.840840001</v>
      </c>
      <c r="H719" s="2">
        <f t="shared" si="11"/>
        <v>0.19000000040978193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167085</v>
      </c>
      <c r="D732" s="1">
        <f>'PR-RAS'!E739</f>
        <v>147657.65</v>
      </c>
      <c r="E732" s="1">
        <v>0</v>
      </c>
      <c r="F732" s="1">
        <v>0</v>
      </c>
      <c r="G732" s="2">
        <f t="shared" si="10"/>
        <v>338014.61929999996</v>
      </c>
      <c r="H732" s="2">
        <f t="shared" si="11"/>
        <v>0.35000000000582077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683</v>
      </c>
      <c r="D734" s="1">
        <f>'PR-RAS'!E741</f>
        <v>0</v>
      </c>
      <c r="E734" s="1">
        <v>0</v>
      </c>
      <c r="F734" s="1">
        <v>0</v>
      </c>
      <c r="G734" s="2">
        <f t="shared" si="10"/>
        <v>500.63900000000001</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45734220</v>
      </c>
      <c r="D735" s="1">
        <f>'PR-RAS'!E742</f>
        <v>42205707.100000001</v>
      </c>
      <c r="E735" s="1">
        <v>0</v>
      </c>
      <c r="F735" s="1">
        <v>0</v>
      </c>
      <c r="G735" s="2">
        <f t="shared" si="10"/>
        <v>95526895.502800003</v>
      </c>
      <c r="H735" s="2">
        <f t="shared" si="11"/>
        <v>0.10000000149011612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23502</v>
      </c>
      <c r="D737" s="1">
        <f>'PR-RAS'!E744</f>
        <v>18058.099999999999</v>
      </c>
      <c r="E737" s="1">
        <v>0</v>
      </c>
      <c r="F737" s="1">
        <v>0</v>
      </c>
      <c r="G737" s="2">
        <f t="shared" si="10"/>
        <v>43878.995199999998</v>
      </c>
      <c r="H737" s="2">
        <f t="shared" si="11"/>
        <v>9.9999999998544808E-2</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1233444.32</v>
      </c>
      <c r="E738" s="1">
        <v>0</v>
      </c>
      <c r="F738" s="1">
        <v>0</v>
      </c>
      <c r="G738" s="2">
        <f t="shared" si="10"/>
        <v>1818096.92768</v>
      </c>
      <c r="H738" s="2">
        <f t="shared" si="11"/>
        <v>0.32000000006519258</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22358</v>
      </c>
      <c r="D741" s="1">
        <f>'PR-RAS'!E748</f>
        <v>75458.84</v>
      </c>
      <c r="E741" s="1">
        <v>0</v>
      </c>
      <c r="F741" s="1">
        <v>0</v>
      </c>
      <c r="G741" s="2">
        <f t="shared" si="10"/>
        <v>128224.00319999999</v>
      </c>
      <c r="H741" s="2">
        <f t="shared" si="11"/>
        <v>0.16000000000349246</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125763</v>
      </c>
      <c r="D751" s="1">
        <f>'PR-RAS'!E758</f>
        <v>90422.88</v>
      </c>
      <c r="E751" s="1">
        <v>0</v>
      </c>
      <c r="F751" s="1">
        <v>0</v>
      </c>
      <c r="G751" s="2">
        <f t="shared" si="10"/>
        <v>229956.57</v>
      </c>
      <c r="H751" s="2">
        <f t="shared" si="11"/>
        <v>0.11999999999534339</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2698808</v>
      </c>
      <c r="D752" s="1">
        <f>'PR-RAS'!E759</f>
        <v>785814.1</v>
      </c>
      <c r="E752" s="1">
        <v>0</v>
      </c>
      <c r="F752" s="1">
        <v>0</v>
      </c>
      <c r="G752" s="2">
        <f t="shared" si="10"/>
        <v>3207097.5862000003</v>
      </c>
      <c r="H752" s="2">
        <f t="shared" si="11"/>
        <v>9.9999999976716936E-2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18221000</v>
      </c>
      <c r="D753" s="1">
        <f>'PR-RAS'!E760</f>
        <v>11850437.42</v>
      </c>
      <c r="E753" s="1">
        <v>0</v>
      </c>
      <c r="F753" s="1">
        <v>0</v>
      </c>
      <c r="G753" s="2">
        <f t="shared" si="10"/>
        <v>31525249.879680004</v>
      </c>
      <c r="H753" s="2">
        <f t="shared" si="11"/>
        <v>0.41999999992549419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3216347</v>
      </c>
      <c r="D754" s="1">
        <f>'PR-RAS'!E761</f>
        <v>10127329.109999999</v>
      </c>
      <c r="E754" s="1">
        <v>0</v>
      </c>
      <c r="F754" s="1">
        <v>0</v>
      </c>
      <c r="G754" s="2">
        <f t="shared" si="10"/>
        <v>17673666.930659998</v>
      </c>
      <c r="H754" s="2">
        <f t="shared" si="11"/>
        <v>0.10999999940395355</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803547</v>
      </c>
      <c r="D756" s="1">
        <f>'PR-RAS'!E763</f>
        <v>359310</v>
      </c>
      <c r="E756" s="1">
        <v>0</v>
      </c>
      <c r="F756" s="1">
        <v>0</v>
      </c>
      <c r="G756" s="2">
        <f t="shared" si="10"/>
        <v>1149236.085</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309</v>
      </c>
      <c r="D757" s="1">
        <f>'PR-RAS'!E764</f>
        <v>0</v>
      </c>
      <c r="E757" s="1">
        <v>0</v>
      </c>
      <c r="F757" s="1">
        <v>0</v>
      </c>
      <c r="G757" s="2">
        <f t="shared" si="10"/>
        <v>233.60400000000001</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189558</v>
      </c>
      <c r="D761" s="1">
        <f>'PR-RAS'!E768</f>
        <v>170615.44</v>
      </c>
      <c r="E761" s="1">
        <v>0</v>
      </c>
      <c r="F761" s="1">
        <v>0</v>
      </c>
      <c r="G761" s="2">
        <f t="shared" si="10"/>
        <v>403399.54879999999</v>
      </c>
      <c r="H761" s="2">
        <f t="shared" si="11"/>
        <v>0.44000000000232831</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1491300</v>
      </c>
      <c r="D766" s="1">
        <f>'PR-RAS'!E773</f>
        <v>0</v>
      </c>
      <c r="E766" s="1">
        <v>0</v>
      </c>
      <c r="F766" s="1">
        <v>0</v>
      </c>
      <c r="G766" s="2">
        <f t="shared" si="10"/>
        <v>1140844.5</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558693</v>
      </c>
      <c r="D783" s="1">
        <f>'PR-RAS'!E790</f>
        <v>1457103.85</v>
      </c>
      <c r="E783" s="1">
        <v>0</v>
      </c>
      <c r="F783" s="1">
        <v>0</v>
      </c>
      <c r="G783" s="2">
        <f t="shared" si="10"/>
        <v>2715808.3474000003</v>
      </c>
      <c r="H783" s="2">
        <f t="shared" si="11"/>
        <v>0.14999999990686774</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7324</v>
      </c>
      <c r="D784" s="1">
        <f>'PR-RAS'!E791</f>
        <v>360813.13</v>
      </c>
      <c r="E784" s="1">
        <v>0</v>
      </c>
      <c r="F784" s="1">
        <v>0</v>
      </c>
      <c r="G784" s="2">
        <f t="shared" si="10"/>
        <v>570768.05358000007</v>
      </c>
      <c r="H784" s="2">
        <f t="shared" si="11"/>
        <v>0.13000000000465661</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428957</v>
      </c>
      <c r="D785" s="1">
        <f>'PR-RAS'!E792</f>
        <v>33155.199999999997</v>
      </c>
      <c r="E785" s="1">
        <v>0</v>
      </c>
      <c r="F785" s="1">
        <v>0</v>
      </c>
      <c r="G785" s="2">
        <f t="shared" si="10"/>
        <v>388289.64160000003</v>
      </c>
      <c r="H785" s="2">
        <f t="shared" si="11"/>
        <v>0.19999999999708962</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544714</v>
      </c>
      <c r="D788" s="1">
        <f>'PR-RAS'!E795</f>
        <v>19397.34</v>
      </c>
      <c r="E788" s="1">
        <v>0</v>
      </c>
      <c r="F788" s="1">
        <v>0</v>
      </c>
      <c r="G788" s="2">
        <f t="shared" si="10"/>
        <v>459221.33116000006</v>
      </c>
      <c r="H788" s="2">
        <f t="shared" si="11"/>
        <v>0.34000000000014552</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55561.77</v>
      </c>
      <c r="D791" s="1">
        <f>'PR-RAS'!E798</f>
        <v>53044.63</v>
      </c>
      <c r="E791" s="1">
        <v>0</v>
      </c>
      <c r="F791" s="1">
        <v>0</v>
      </c>
      <c r="G791" s="2">
        <f t="shared" si="10"/>
        <v>127704.3137</v>
      </c>
      <c r="H791" s="2">
        <f t="shared" si="11"/>
        <v>0.60000000000582077</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10000</v>
      </c>
      <c r="E808" s="1">
        <v>0</v>
      </c>
      <c r="F808" s="1">
        <v>0</v>
      </c>
      <c r="G808" s="2">
        <f t="shared" si="10"/>
        <v>16140.000000000002</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82611754</v>
      </c>
      <c r="D809" s="1">
        <f>'PR-RAS'!E816</f>
        <v>80556680.010000005</v>
      </c>
      <c r="E809" s="1">
        <v>0</v>
      </c>
      <c r="F809" s="1">
        <v>0</v>
      </c>
      <c r="G809" s="2">
        <f t="shared" si="10"/>
        <v>196929892.12816003</v>
      </c>
      <c r="H809" s="2">
        <f t="shared" si="11"/>
        <v>1.000000536441803E-2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248471</v>
      </c>
      <c r="D810" s="1">
        <f>'PR-RAS'!E817</f>
        <v>299718.45</v>
      </c>
      <c r="E810" s="1">
        <v>0</v>
      </c>
      <c r="F810" s="1">
        <v>0</v>
      </c>
      <c r="G810" s="2">
        <f t="shared" ref="G810:G983" si="18">(B810/1000)*(C810*1+D810*2)</f>
        <v>685957.4911000001</v>
      </c>
      <c r="H810" s="2">
        <f t="shared" ref="H810:H1067" si="19">ABS(C810-ROUND(C810,0))+ABS(D810-ROUND(D810,0))</f>
        <v>0.45000000001164153</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58041910</v>
      </c>
      <c r="D811" s="1">
        <f>'PR-RAS'!E818</f>
        <v>61576350</v>
      </c>
      <c r="E811" s="1">
        <v>0</v>
      </c>
      <c r="F811" s="1">
        <v>0</v>
      </c>
      <c r="G811" s="2">
        <f t="shared" si="18"/>
        <v>146767634.10000002</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35094235</v>
      </c>
      <c r="D812" s="1">
        <f>'PR-RAS'!E819</f>
        <v>37776173.649999999</v>
      </c>
      <c r="E812" s="1">
        <v>0</v>
      </c>
      <c r="F812" s="1">
        <v>0</v>
      </c>
      <c r="G812" s="2">
        <f t="shared" si="18"/>
        <v>89734378.24530001</v>
      </c>
      <c r="H812" s="2">
        <f t="shared" si="19"/>
        <v>0.35000000149011612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2000</v>
      </c>
      <c r="D815" s="1">
        <f>'PR-RAS'!E822</f>
        <v>5000</v>
      </c>
      <c r="E815" s="1">
        <v>0</v>
      </c>
      <c r="F815" s="1">
        <v>0</v>
      </c>
      <c r="G815" s="2">
        <f t="shared" si="18"/>
        <v>9768</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512979632</v>
      </c>
      <c r="D816" s="1">
        <f>'PR-RAS'!E823</f>
        <v>526579757.02999997</v>
      </c>
      <c r="E816" s="1">
        <v>0</v>
      </c>
      <c r="F816" s="1">
        <v>0</v>
      </c>
      <c r="G816" s="2">
        <f t="shared" si="18"/>
        <v>1276403404.0388999</v>
      </c>
      <c r="H816" s="2">
        <f t="shared" si="19"/>
        <v>2.9999971389770508E-2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95416137</v>
      </c>
      <c r="D817" s="1">
        <f>'PR-RAS'!E824</f>
        <v>86683372.079999998</v>
      </c>
      <c r="E817" s="1">
        <v>0</v>
      </c>
      <c r="F817" s="1">
        <v>0</v>
      </c>
      <c r="G817" s="2">
        <f t="shared" si="18"/>
        <v>219326831.02655995</v>
      </c>
      <c r="H817" s="2">
        <f t="shared" si="19"/>
        <v>7.9999998211860657E-2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4336278</v>
      </c>
      <c r="D818" s="1">
        <f>'PR-RAS'!E825</f>
        <v>4119474.96</v>
      </c>
      <c r="E818" s="1">
        <v>0</v>
      </c>
      <c r="F818" s="1">
        <v>0</v>
      </c>
      <c r="G818" s="2">
        <f t="shared" si="18"/>
        <v>10273961.21064</v>
      </c>
      <c r="H818" s="2">
        <f t="shared" si="19"/>
        <v>4.0000000037252903E-2</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9234995</v>
      </c>
      <c r="D819" s="1">
        <f>'PR-RAS'!E826</f>
        <v>8219969.9800000004</v>
      </c>
      <c r="E819" s="1">
        <v>0</v>
      </c>
      <c r="F819" s="1">
        <v>0</v>
      </c>
      <c r="G819" s="2">
        <f t="shared" si="18"/>
        <v>21002096.797279999</v>
      </c>
      <c r="H819" s="2">
        <f t="shared" si="19"/>
        <v>1.9999999552965164E-2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17488880</v>
      </c>
      <c r="D820" s="1">
        <f>'PR-RAS'!E827</f>
        <v>18721038.210000001</v>
      </c>
      <c r="E820" s="1">
        <v>0</v>
      </c>
      <c r="F820" s="1">
        <v>0</v>
      </c>
      <c r="G820" s="2">
        <f t="shared" si="18"/>
        <v>44988453.307980001</v>
      </c>
      <c r="H820" s="2">
        <f t="shared" si="19"/>
        <v>0.21000000089406967</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103160310</v>
      </c>
      <c r="D821" s="1">
        <f>'PR-RAS'!E828</f>
        <v>76643141.640000001</v>
      </c>
      <c r="E821" s="1">
        <v>0</v>
      </c>
      <c r="F821" s="1">
        <v>0</v>
      </c>
      <c r="G821" s="2">
        <f t="shared" si="18"/>
        <v>210286206.4896</v>
      </c>
      <c r="H821" s="2">
        <f t="shared" si="19"/>
        <v>0.35999999940395355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215902</v>
      </c>
      <c r="D822" s="1">
        <f>'PR-RAS'!E829</f>
        <v>60579.59</v>
      </c>
      <c r="E822" s="1">
        <v>0</v>
      </c>
      <c r="F822" s="1">
        <v>0</v>
      </c>
      <c r="G822" s="2">
        <f t="shared" si="18"/>
        <v>276727.22878</v>
      </c>
      <c r="H822" s="2">
        <f t="shared" si="19"/>
        <v>0.41000000000349246</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351579530</v>
      </c>
      <c r="D823" s="1">
        <f>'PR-RAS'!E830</f>
        <v>267427010.13999999</v>
      </c>
      <c r="E823" s="1">
        <v>0</v>
      </c>
      <c r="F823" s="1">
        <v>0</v>
      </c>
      <c r="G823" s="2">
        <f t="shared" si="18"/>
        <v>728648378.3301599</v>
      </c>
      <c r="H823" s="2">
        <f t="shared" si="19"/>
        <v>0.13999998569488525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28486895.039999999</v>
      </c>
      <c r="E834" s="1">
        <v>0</v>
      </c>
      <c r="F834" s="1">
        <v>0</v>
      </c>
      <c r="G834" s="2">
        <f t="shared" si="18"/>
        <v>47459167.136639997</v>
      </c>
      <c r="H834" s="2">
        <f t="shared" si="19"/>
        <v>3.9999999105930328E-2</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370982</v>
      </c>
      <c r="D839" s="1">
        <f>'PR-RAS'!E846</f>
        <v>204539.36</v>
      </c>
      <c r="E839" s="1">
        <v>0</v>
      </c>
      <c r="F839" s="1">
        <v>0</v>
      </c>
      <c r="G839" s="2">
        <f t="shared" si="18"/>
        <v>653690.88335999998</v>
      </c>
      <c r="H839" s="2">
        <f t="shared" si="19"/>
        <v>0.35999999998603016</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400000</v>
      </c>
      <c r="E843" s="1">
        <v>0</v>
      </c>
      <c r="F843" s="1">
        <v>0</v>
      </c>
      <c r="G843" s="2">
        <f t="shared" si="18"/>
        <v>673600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34239771</v>
      </c>
      <c r="D872" s="1">
        <f>'PR-RAS'!E879</f>
        <v>8861456.1799999997</v>
      </c>
      <c r="E872" s="1">
        <v>0</v>
      </c>
      <c r="F872" s="1">
        <v>0</v>
      </c>
      <c r="G872" s="2">
        <f t="shared" si="18"/>
        <v>45259497.206560001</v>
      </c>
      <c r="H872" s="2">
        <f t="shared" si="19"/>
        <v>0.17999999970197678</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400000000</v>
      </c>
      <c r="D878" s="1">
        <f>'PR-RAS'!E885</f>
        <v>999000</v>
      </c>
      <c r="E878" s="1">
        <v>0</v>
      </c>
      <c r="F878" s="1">
        <v>0</v>
      </c>
      <c r="G878" s="2">
        <f t="shared" si="18"/>
        <v>352552246</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327167286</v>
      </c>
      <c r="D879" s="1">
        <f>'PR-RAS'!E886</f>
        <v>334200584.38</v>
      </c>
      <c r="E879" s="1">
        <v>0</v>
      </c>
      <c r="F879" s="1">
        <v>0</v>
      </c>
      <c r="G879" s="2">
        <f t="shared" si="18"/>
        <v>874109103.27927995</v>
      </c>
      <c r="H879" s="2">
        <f t="shared" si="19"/>
        <v>0.37999999523162842</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2868750</v>
      </c>
      <c r="D880" s="1">
        <f>'PR-RAS'!E887</f>
        <v>0</v>
      </c>
      <c r="E880" s="1">
        <v>0</v>
      </c>
      <c r="F880" s="1">
        <v>0</v>
      </c>
      <c r="G880" s="2">
        <f t="shared" si="18"/>
        <v>2521631.25</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344724</v>
      </c>
      <c r="D882" s="1">
        <f>'PR-RAS'!E889</f>
        <v>0</v>
      </c>
      <c r="E882" s="1">
        <v>0</v>
      </c>
      <c r="F882" s="1">
        <v>0</v>
      </c>
      <c r="G882" s="2">
        <f t="shared" si="18"/>
        <v>303701.84399999998</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5640</v>
      </c>
      <c r="D890" s="1">
        <f>'PR-RAS'!E897</f>
        <v>0</v>
      </c>
      <c r="E890" s="1">
        <v>0</v>
      </c>
      <c r="F890" s="1">
        <v>0</v>
      </c>
      <c r="G890" s="2">
        <f t="shared" si="18"/>
        <v>5013.96</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157000000</v>
      </c>
      <c r="D894" s="1">
        <f>'PR-RAS'!E901</f>
        <v>0</v>
      </c>
      <c r="E894" s="1">
        <v>0</v>
      </c>
      <c r="F894" s="1">
        <v>0</v>
      </c>
      <c r="G894" s="2">
        <f t="shared" si="18"/>
        <v>140201000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493921.23</v>
      </c>
      <c r="E912" s="1">
        <v>0</v>
      </c>
      <c r="F912" s="1">
        <v>0</v>
      </c>
      <c r="G912" s="2">
        <f t="shared" si="18"/>
        <v>899924.48106000002</v>
      </c>
      <c r="H912" s="2">
        <f t="shared" si="19"/>
        <v>0.22999999998137355</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30576031.23</v>
      </c>
      <c r="E945" s="1">
        <v>0</v>
      </c>
      <c r="F945" s="1">
        <v>0</v>
      </c>
      <c r="G945" s="2">
        <f t="shared" si="18"/>
        <v>57727546.962239996</v>
      </c>
      <c r="H945" s="2">
        <f t="shared" si="19"/>
        <v>0.23000000044703484</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3146148</v>
      </c>
      <c r="D946" s="1">
        <f>'PR-RAS'!E953</f>
        <v>400765026.73000002</v>
      </c>
      <c r="E946" s="1">
        <v>0</v>
      </c>
      <c r="F946" s="1">
        <v>0</v>
      </c>
      <c r="G946" s="2">
        <f t="shared" si="18"/>
        <v>760419010.37969995</v>
      </c>
      <c r="H946" s="2">
        <f t="shared" si="19"/>
        <v>0.26999998092651367</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382987501</v>
      </c>
      <c r="D947" s="1">
        <f>'PR-RAS'!E954</f>
        <v>375868244.02999997</v>
      </c>
      <c r="E947" s="1">
        <v>0</v>
      </c>
      <c r="F947" s="1">
        <v>0</v>
      </c>
      <c r="G947" s="2">
        <f t="shared" si="18"/>
        <v>1073448893.6507599</v>
      </c>
      <c r="H947" s="2">
        <f t="shared" si="19"/>
        <v>2.9999971389770508E-2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547221</v>
      </c>
      <c r="D948" s="1">
        <f>'PR-RAS'!E955</f>
        <v>302299.19</v>
      </c>
      <c r="E948" s="1">
        <v>0</v>
      </c>
      <c r="F948" s="1">
        <v>0</v>
      </c>
      <c r="G948" s="2">
        <f t="shared" si="18"/>
        <v>1090772.9528599998</v>
      </c>
      <c r="H948" s="2">
        <f t="shared" si="19"/>
        <v>0.19000000000232831</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46190</v>
      </c>
      <c r="D950" s="1">
        <f>'PR-RAS'!E957</f>
        <v>19785.939999999999</v>
      </c>
      <c r="E950" s="1">
        <v>0</v>
      </c>
      <c r="F950" s="1">
        <v>0</v>
      </c>
      <c r="G950" s="2">
        <f t="shared" si="18"/>
        <v>81388.024120000002</v>
      </c>
      <c r="H950" s="2">
        <f t="shared" si="19"/>
        <v>6.0000000001309672E-2</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237151</v>
      </c>
      <c r="D951" s="1">
        <f>'PR-RAS'!E958</f>
        <v>150766.66</v>
      </c>
      <c r="E951" s="1">
        <v>0</v>
      </c>
      <c r="F951" s="1">
        <v>0</v>
      </c>
      <c r="G951" s="2">
        <f t="shared" si="18"/>
        <v>511750.10400000005</v>
      </c>
      <c r="H951" s="2">
        <f t="shared" si="19"/>
        <v>0.33999999999650754</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66182</v>
      </c>
      <c r="D958" s="1">
        <f>'PR-RAS'!E965</f>
        <v>72546.86</v>
      </c>
      <c r="E958" s="1">
        <v>0</v>
      </c>
      <c r="F958" s="1">
        <v>0</v>
      </c>
      <c r="G958" s="2">
        <f t="shared" si="18"/>
        <v>202190.86403999999</v>
      </c>
      <c r="H958" s="2">
        <f t="shared" si="19"/>
        <v>0.13999999999941792</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6091662</v>
      </c>
      <c r="D961" s="1">
        <f>'PR-RAS'!E968</f>
        <v>303376466.47000003</v>
      </c>
      <c r="E961" s="1">
        <v>0</v>
      </c>
      <c r="F961" s="1">
        <v>0</v>
      </c>
      <c r="G961" s="2">
        <f t="shared" si="18"/>
        <v>588330811.14240003</v>
      </c>
      <c r="H961" s="2">
        <f t="shared" si="19"/>
        <v>0.47000002861022949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3527807.89</v>
      </c>
      <c r="D978" s="1">
        <f>'PR-RAS'!E987</f>
        <v>2446769.21</v>
      </c>
      <c r="E978" s="1">
        <v>0</v>
      </c>
      <c r="F978" s="1">
        <v>0</v>
      </c>
      <c r="G978" s="2">
        <f t="shared" si="18"/>
        <v>8227655.3448700001</v>
      </c>
      <c r="H978" s="2">
        <f t="shared" si="19"/>
        <v>0.31999999983236194</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578912475</v>
      </c>
      <c r="D979" s="1">
        <f>'PR-RAS'!E988</f>
        <v>301876172.86000001</v>
      </c>
      <c r="E979" s="1">
        <v>0</v>
      </c>
      <c r="F979" s="1">
        <v>0</v>
      </c>
      <c r="G979" s="2">
        <f t="shared" si="18"/>
        <v>1156646194.66416</v>
      </c>
      <c r="H979" s="2">
        <f t="shared" si="19"/>
        <v>0.13999998569488525</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25388702175.619999</v>
      </c>
      <c r="D984" s="6">
        <f>BILANCA!E6</f>
        <v>27308511573.110001</v>
      </c>
      <c r="E984" s="6">
        <v>0</v>
      </c>
      <c r="F984" s="6">
        <v>0</v>
      </c>
      <c r="G984" s="7">
        <f t="shared" ref="G984:G1241" si="22">B984/1000*C984+B984/500*D984</f>
        <v>80005725.321840003</v>
      </c>
      <c r="H984" s="7">
        <f t="shared" si="19"/>
        <v>0.49000167846679688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19550064267.98</v>
      </c>
      <c r="D985" s="1">
        <f>BILANCA!E7</f>
        <v>21199541515.860001</v>
      </c>
      <c r="E985" s="1">
        <v>0</v>
      </c>
      <c r="F985" s="1">
        <v>0</v>
      </c>
      <c r="G985" s="2">
        <f t="shared" si="22"/>
        <v>123898294.59940001</v>
      </c>
      <c r="H985" s="2">
        <f t="shared" si="19"/>
        <v>0.15999984741210938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1724514526</v>
      </c>
      <c r="D986" s="1">
        <f>BILANCA!E8</f>
        <v>1943153183.5699999</v>
      </c>
      <c r="E986" s="1">
        <v>0</v>
      </c>
      <c r="F986" s="1">
        <v>0</v>
      </c>
      <c r="G986" s="2">
        <f t="shared" si="22"/>
        <v>16832462.679420002</v>
      </c>
      <c r="H986" s="2">
        <f t="shared" si="19"/>
        <v>0.43000006675720215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1590185339</v>
      </c>
      <c r="D987" s="1">
        <f>BILANCA!E9</f>
        <v>1795521155.1300001</v>
      </c>
      <c r="E987" s="1">
        <v>0</v>
      </c>
      <c r="F987" s="1">
        <v>0</v>
      </c>
      <c r="G987" s="2">
        <f t="shared" si="22"/>
        <v>20724910.597040001</v>
      </c>
      <c r="H987" s="2">
        <f t="shared" si="19"/>
        <v>0.13000011444091797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300432926.19999999</v>
      </c>
      <c r="D988" s="1">
        <f>BILANCA!E10</f>
        <v>326780447.87</v>
      </c>
      <c r="E988" s="1">
        <v>0</v>
      </c>
      <c r="F988" s="1">
        <v>0</v>
      </c>
      <c r="G988" s="2">
        <f t="shared" si="22"/>
        <v>4769969.1096999999</v>
      </c>
      <c r="H988" s="2">
        <f t="shared" si="19"/>
        <v>0.32999998331069946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166103739.19999999</v>
      </c>
      <c r="D989" s="1">
        <f>BILANCA!E11</f>
        <v>179148419.43000001</v>
      </c>
      <c r="E989" s="1">
        <v>0</v>
      </c>
      <c r="F989" s="1">
        <v>0</v>
      </c>
      <c r="G989" s="2">
        <f t="shared" si="22"/>
        <v>3146403.4683600003</v>
      </c>
      <c r="H989" s="2">
        <f t="shared" si="19"/>
        <v>0.62999999523162842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10828623928.74</v>
      </c>
      <c r="D990" s="1">
        <f>BILANCA!E12</f>
        <v>12298926036.23</v>
      </c>
      <c r="E990" s="1">
        <v>0</v>
      </c>
      <c r="F990" s="1">
        <v>0</v>
      </c>
      <c r="G990" s="2">
        <f t="shared" si="22"/>
        <v>247985332.00839999</v>
      </c>
      <c r="H990" s="2">
        <f t="shared" si="19"/>
        <v>0.48999977111816406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9295185129.8400002</v>
      </c>
      <c r="D991" s="1">
        <f>BILANCA!E13</f>
        <v>10662259943.189999</v>
      </c>
      <c r="E991" s="1">
        <v>0</v>
      </c>
      <c r="F991" s="1">
        <v>0</v>
      </c>
      <c r="G991" s="2">
        <f t="shared" si="22"/>
        <v>244957640.12975997</v>
      </c>
      <c r="H991" s="2">
        <f t="shared" si="19"/>
        <v>0.34999847412109375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1414583673</v>
      </c>
      <c r="D992" s="1">
        <f>BILANCA!E14</f>
        <v>1412571139.6300001</v>
      </c>
      <c r="E992" s="1">
        <v>0</v>
      </c>
      <c r="F992" s="1">
        <v>0</v>
      </c>
      <c r="G992" s="2">
        <f t="shared" si="22"/>
        <v>38157533.57034</v>
      </c>
      <c r="H992" s="2">
        <f t="shared" si="19"/>
        <v>0.36999988555908203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10498376755.790001</v>
      </c>
      <c r="D993" s="1">
        <f>BILANCA!E15</f>
        <v>12104089323.15</v>
      </c>
      <c r="E993" s="1">
        <v>0</v>
      </c>
      <c r="F993" s="1">
        <v>0</v>
      </c>
      <c r="G993" s="2">
        <f t="shared" si="22"/>
        <v>347065554.02090001</v>
      </c>
      <c r="H993" s="2">
        <f t="shared" si="19"/>
        <v>0.35999870300292969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828502786</v>
      </c>
      <c r="D994" s="1">
        <f>BILANCA!E16</f>
        <v>828308848.80999994</v>
      </c>
      <c r="E994" s="1">
        <v>0</v>
      </c>
      <c r="F994" s="1">
        <v>0</v>
      </c>
      <c r="G994" s="2">
        <f t="shared" si="22"/>
        <v>27336325.319819994</v>
      </c>
      <c r="H994" s="2">
        <f t="shared" si="19"/>
        <v>0.19000005722045898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649440029</v>
      </c>
      <c r="D995" s="1">
        <f>BILANCA!E17</f>
        <v>673265035.00999999</v>
      </c>
      <c r="E995" s="1">
        <v>0</v>
      </c>
      <c r="F995" s="1">
        <v>0</v>
      </c>
      <c r="G995" s="2">
        <f t="shared" si="22"/>
        <v>23951641.188239999</v>
      </c>
      <c r="H995" s="2">
        <f t="shared" si="19"/>
        <v>9.9999904632568359E-3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4095718113.9499998</v>
      </c>
      <c r="D996" s="1">
        <f>BILANCA!E18</f>
        <v>4355974403.4099998</v>
      </c>
      <c r="E996" s="1">
        <v>0</v>
      </c>
      <c r="F996" s="1">
        <v>0</v>
      </c>
      <c r="G996" s="2">
        <f t="shared" si="22"/>
        <v>166499669.97000998</v>
      </c>
      <c r="H996" s="2">
        <f t="shared" si="19"/>
        <v>0.46000003814697266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472058963.51999974</v>
      </c>
      <c r="D997" s="1">
        <f>BILANCA!E19</f>
        <v>446744262.92000031</v>
      </c>
      <c r="E997" s="1">
        <v>0</v>
      </c>
      <c r="F997" s="1">
        <v>0</v>
      </c>
      <c r="G997" s="2">
        <f t="shared" si="22"/>
        <v>19117664.851040006</v>
      </c>
      <c r="H997" s="2">
        <f t="shared" si="19"/>
        <v>0.55999994277954102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867271917.52999997</v>
      </c>
      <c r="D998" s="1">
        <f>BILANCA!E20</f>
        <v>901897234.00999999</v>
      </c>
      <c r="E998" s="1">
        <v>0</v>
      </c>
      <c r="F998" s="1">
        <v>0</v>
      </c>
      <c r="G998" s="2">
        <f t="shared" si="22"/>
        <v>40065995.783249997</v>
      </c>
      <c r="H998" s="2">
        <f t="shared" si="19"/>
        <v>0.48000001907348633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83652769.569999993</v>
      </c>
      <c r="D999" s="1">
        <f>BILANCA!E21</f>
        <v>80358772.920000002</v>
      </c>
      <c r="E999" s="1">
        <v>0</v>
      </c>
      <c r="F999" s="1">
        <v>0</v>
      </c>
      <c r="G999" s="2">
        <f t="shared" si="22"/>
        <v>3909925.0465599997</v>
      </c>
      <c r="H999" s="2">
        <f t="shared" si="19"/>
        <v>0.51000000536441803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152839357.31</v>
      </c>
      <c r="D1000" s="1">
        <f>BILANCA!E22</f>
        <v>155175105.00999999</v>
      </c>
      <c r="E1000" s="1">
        <v>0</v>
      </c>
      <c r="F1000" s="1">
        <v>0</v>
      </c>
      <c r="G1000" s="2">
        <f t="shared" si="22"/>
        <v>7874222.6446100008</v>
      </c>
      <c r="H1000" s="2">
        <f t="shared" si="19"/>
        <v>0.31999999284744263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637009445.10000002</v>
      </c>
      <c r="D1001" s="1">
        <f>BILANCA!E23</f>
        <v>648751023.75</v>
      </c>
      <c r="E1001" s="1">
        <v>0</v>
      </c>
      <c r="F1001" s="1">
        <v>0</v>
      </c>
      <c r="G1001" s="2">
        <f t="shared" si="22"/>
        <v>34821206.866799995</v>
      </c>
      <c r="H1001" s="2">
        <f t="shared" si="19"/>
        <v>0.35000002384185791</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87555252.400000006</v>
      </c>
      <c r="D1002" s="1">
        <f>BILANCA!E24</f>
        <v>90804737.510000005</v>
      </c>
      <c r="E1002" s="1">
        <v>0</v>
      </c>
      <c r="F1002" s="1">
        <v>0</v>
      </c>
      <c r="G1002" s="2">
        <f t="shared" si="22"/>
        <v>5114129.8209800003</v>
      </c>
      <c r="H1002" s="2">
        <f t="shared" si="19"/>
        <v>0.89000000059604645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105709883.31</v>
      </c>
      <c r="D1003" s="1">
        <f>BILANCA!E25</f>
        <v>109244347.76000001</v>
      </c>
      <c r="E1003" s="1">
        <v>0</v>
      </c>
      <c r="F1003" s="1">
        <v>0</v>
      </c>
      <c r="G1003" s="2">
        <f t="shared" si="22"/>
        <v>6483971.5766000003</v>
      </c>
      <c r="H1003" s="2">
        <f t="shared" si="19"/>
        <v>0.54999999701976776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471837941.95999998</v>
      </c>
      <c r="D1004" s="1">
        <f>BILANCA!E26</f>
        <v>487937840.31999999</v>
      </c>
      <c r="E1004" s="1">
        <v>0</v>
      </c>
      <c r="F1004" s="1">
        <v>0</v>
      </c>
      <c r="G1004" s="2">
        <f t="shared" si="22"/>
        <v>30401986.0746</v>
      </c>
      <c r="H1004" s="2">
        <f t="shared" si="19"/>
        <v>0.36000001430511475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1933817603.6600001</v>
      </c>
      <c r="D1006" s="1">
        <f>BILANCA!E28</f>
        <v>2027424798.3599999</v>
      </c>
      <c r="E1006" s="1">
        <v>0</v>
      </c>
      <c r="F1006" s="1">
        <v>0</v>
      </c>
      <c r="G1006" s="2">
        <f t="shared" si="22"/>
        <v>137739345.60874</v>
      </c>
      <c r="H1006" s="2">
        <f t="shared" si="19"/>
        <v>0.69999980926513672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25739400</v>
      </c>
      <c r="D1007" s="1">
        <f>BILANCA!E29</f>
        <v>54270906.810000002</v>
      </c>
      <c r="E1007" s="1">
        <v>0</v>
      </c>
      <c r="F1007" s="1">
        <v>0</v>
      </c>
      <c r="G1007" s="2">
        <f t="shared" si="22"/>
        <v>3222749.1268800003</v>
      </c>
      <c r="H1007" s="2">
        <f t="shared" si="19"/>
        <v>0.18999999761581421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226166880</v>
      </c>
      <c r="D1008" s="1">
        <f>BILANCA!E30</f>
        <v>253536095.93000001</v>
      </c>
      <c r="E1008" s="1">
        <v>0</v>
      </c>
      <c r="F1008" s="1">
        <v>0</v>
      </c>
      <c r="G1008" s="2">
        <f t="shared" si="22"/>
        <v>18330976.796500001</v>
      </c>
      <c r="H1008" s="2">
        <f t="shared" si="19"/>
        <v>6.9999992847442627E-2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7787908</v>
      </c>
      <c r="D1010" s="1">
        <f>BILANCA!E32</f>
        <v>7787907.5999999996</v>
      </c>
      <c r="E1010" s="1">
        <v>0</v>
      </c>
      <c r="F1010" s="1">
        <v>0</v>
      </c>
      <c r="G1010" s="2">
        <f t="shared" si="22"/>
        <v>630820.52639999997</v>
      </c>
      <c r="H1010" s="2">
        <f t="shared" si="19"/>
        <v>0.40000000037252903</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4655</v>
      </c>
      <c r="D1011" s="1">
        <f>BILANCA!E33</f>
        <v>4655</v>
      </c>
      <c r="E1011" s="1">
        <v>0</v>
      </c>
      <c r="F1011" s="1">
        <v>0</v>
      </c>
      <c r="G1011" s="2">
        <f t="shared" si="22"/>
        <v>391.02</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208220043</v>
      </c>
      <c r="D1012" s="1">
        <f>BILANCA!E34</f>
        <v>207057751.72</v>
      </c>
      <c r="E1012" s="1">
        <v>0</v>
      </c>
      <c r="F1012" s="1">
        <v>0</v>
      </c>
      <c r="G1012" s="2">
        <f t="shared" si="22"/>
        <v>18047730.846760001</v>
      </c>
      <c r="H1012" s="2">
        <f t="shared" si="19"/>
        <v>0.2800000011920929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1013234610.3799999</v>
      </c>
      <c r="D1013" s="1">
        <f>BILANCA!E35</f>
        <v>1115228648.3500001</v>
      </c>
      <c r="E1013" s="1">
        <v>0</v>
      </c>
      <c r="F1013" s="1">
        <v>0</v>
      </c>
      <c r="G1013" s="2">
        <f t="shared" si="22"/>
        <v>97310757.212400004</v>
      </c>
      <c r="H1013" s="2">
        <f t="shared" si="19"/>
        <v>0.73000001907348633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371241430.14999998</v>
      </c>
      <c r="D1014" s="1">
        <f>BILANCA!E36</f>
        <v>397927775.87</v>
      </c>
      <c r="E1014" s="1">
        <v>0</v>
      </c>
      <c r="F1014" s="1">
        <v>0</v>
      </c>
      <c r="G1014" s="2">
        <f t="shared" si="22"/>
        <v>36180006.438589998</v>
      </c>
      <c r="H1014" s="2">
        <f t="shared" si="19"/>
        <v>0.27999997138977051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348619314.94999999</v>
      </c>
      <c r="D1015" s="1">
        <f>BILANCA!E37</f>
        <v>358443092.27999997</v>
      </c>
      <c r="E1015" s="1">
        <v>0</v>
      </c>
      <c r="F1015" s="1">
        <v>0</v>
      </c>
      <c r="G1015" s="2">
        <f t="shared" si="22"/>
        <v>34096175.98432</v>
      </c>
      <c r="H1015" s="2">
        <f t="shared" si="19"/>
        <v>0.32999998331069946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334019618</v>
      </c>
      <c r="D1016" s="1">
        <f>BILANCA!E38</f>
        <v>421128409.29000002</v>
      </c>
      <c r="E1016" s="1">
        <v>0</v>
      </c>
      <c r="F1016" s="1">
        <v>0</v>
      </c>
      <c r="G1016" s="2">
        <f t="shared" si="22"/>
        <v>38817122.407140002</v>
      </c>
      <c r="H1016" s="2">
        <f t="shared" si="19"/>
        <v>0.29000002145767212</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9645241</v>
      </c>
      <c r="D1017" s="1">
        <f>BILANCA!E39</f>
        <v>9914232.9000000004</v>
      </c>
      <c r="E1017" s="1">
        <v>0</v>
      </c>
      <c r="F1017" s="1">
        <v>0</v>
      </c>
      <c r="G1017" s="2">
        <f t="shared" si="22"/>
        <v>1002106.0312000001</v>
      </c>
      <c r="H1017" s="2">
        <f t="shared" si="19"/>
        <v>9.999999962747097E-2</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50290993.719999999</v>
      </c>
      <c r="D1018" s="1">
        <f>BILANCA!E40</f>
        <v>72184861.989999995</v>
      </c>
      <c r="E1018" s="1">
        <v>0</v>
      </c>
      <c r="F1018" s="1">
        <v>0</v>
      </c>
      <c r="G1018" s="2">
        <f t="shared" si="22"/>
        <v>6813125.1195</v>
      </c>
      <c r="H1018" s="2">
        <f t="shared" si="19"/>
        <v>0.29000000655651093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4691938</v>
      </c>
      <c r="D1019" s="1">
        <f>BILANCA!E41</f>
        <v>4566950.09</v>
      </c>
      <c r="E1019" s="1">
        <v>0</v>
      </c>
      <c r="F1019" s="1">
        <v>0</v>
      </c>
      <c r="G1019" s="2">
        <f t="shared" si="22"/>
        <v>497730.17447999993</v>
      </c>
      <c r="H1019" s="2">
        <f t="shared" si="19"/>
        <v>8.9999999850988388E-2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698469</v>
      </c>
      <c r="D1020" s="1">
        <f>BILANCA!E42</f>
        <v>698468.52</v>
      </c>
      <c r="E1020" s="1">
        <v>0</v>
      </c>
      <c r="F1020" s="1">
        <v>0</v>
      </c>
      <c r="G1020" s="2">
        <f t="shared" si="22"/>
        <v>77530.023480000003</v>
      </c>
      <c r="H1020" s="2">
        <f t="shared" si="19"/>
        <v>0.47999999998137355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8889299</v>
      </c>
      <c r="D1021" s="1">
        <f>BILANCA!E43</f>
        <v>8917837.7300000004</v>
      </c>
      <c r="E1021" s="1">
        <v>0</v>
      </c>
      <c r="F1021" s="1">
        <v>0</v>
      </c>
      <c r="G1021" s="2">
        <f t="shared" si="22"/>
        <v>1015549.02948</v>
      </c>
      <c r="H1021" s="2">
        <f t="shared" si="19"/>
        <v>0.26999999955296516</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4895830</v>
      </c>
      <c r="D1022" s="1">
        <f>BILANCA!E44</f>
        <v>5049356.16</v>
      </c>
      <c r="E1022" s="1">
        <v>0</v>
      </c>
      <c r="F1022" s="1">
        <v>0</v>
      </c>
      <c r="G1022" s="2">
        <f t="shared" si="22"/>
        <v>584787.15048000007</v>
      </c>
      <c r="H1022" s="2">
        <f t="shared" si="19"/>
        <v>0.16000000014901161</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17713887</v>
      </c>
      <c r="D1023" s="1">
        <f>BILANCA!E45</f>
        <v>15855324.870000005</v>
      </c>
      <c r="E1023" s="1">
        <v>0</v>
      </c>
      <c r="F1023" s="1">
        <v>0</v>
      </c>
      <c r="G1023" s="2">
        <f t="shared" si="22"/>
        <v>1976981.4696000004</v>
      </c>
      <c r="H1023" s="2">
        <f t="shared" si="19"/>
        <v>0.12999999523162842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920</v>
      </c>
      <c r="D1024" s="1">
        <f>BILANCA!E46</f>
        <v>0</v>
      </c>
      <c r="E1024" s="1">
        <v>0</v>
      </c>
      <c r="F1024" s="1">
        <v>0</v>
      </c>
      <c r="G1024" s="2">
        <f t="shared" si="22"/>
        <v>37.72</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91480835</v>
      </c>
      <c r="D1025" s="1">
        <f>BILANCA!E47</f>
        <v>93935555.079999998</v>
      </c>
      <c r="E1025" s="1">
        <v>0</v>
      </c>
      <c r="F1025" s="1">
        <v>0</v>
      </c>
      <c r="G1025" s="2">
        <f t="shared" si="22"/>
        <v>11732781.69672</v>
      </c>
      <c r="H1025" s="2">
        <f t="shared" si="19"/>
        <v>7.9999998211860657E-2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122289645</v>
      </c>
      <c r="D1026" s="1">
        <f>BILANCA!E48</f>
        <v>122745579.53</v>
      </c>
      <c r="E1026" s="1">
        <v>0</v>
      </c>
      <c r="F1026" s="1">
        <v>0</v>
      </c>
      <c r="G1026" s="2">
        <f t="shared" si="22"/>
        <v>15814574.574579999</v>
      </c>
      <c r="H1026" s="2">
        <f t="shared" si="19"/>
        <v>0.4699999988079071</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1742948</v>
      </c>
      <c r="D1027" s="1">
        <f>BILANCA!E49</f>
        <v>1745754.34</v>
      </c>
      <c r="E1027" s="1">
        <v>0</v>
      </c>
      <c r="F1027" s="1">
        <v>0</v>
      </c>
      <c r="G1027" s="2">
        <f t="shared" si="22"/>
        <v>230316.09391999998</v>
      </c>
      <c r="H1027" s="2">
        <f t="shared" si="19"/>
        <v>0.34000000008381903</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197800461</v>
      </c>
      <c r="D1028" s="1">
        <f>BILANCA!E50</f>
        <v>202571564.08000001</v>
      </c>
      <c r="E1028" s="1">
        <v>0</v>
      </c>
      <c r="F1028" s="1">
        <v>0</v>
      </c>
      <c r="G1028" s="2">
        <f t="shared" si="22"/>
        <v>27132461.512199998</v>
      </c>
      <c r="H1028" s="2">
        <f t="shared" si="19"/>
        <v>8.0000013113021851E-2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9860128</v>
      </c>
      <c r="D1029" s="1">
        <f>BILANCA!E51</f>
        <v>6160460.6200000001</v>
      </c>
      <c r="E1029" s="1">
        <v>0</v>
      </c>
      <c r="F1029" s="1">
        <v>0</v>
      </c>
      <c r="G1029" s="2">
        <f t="shared" si="22"/>
        <v>1020328.26504</v>
      </c>
      <c r="H1029" s="2">
        <f t="shared" si="19"/>
        <v>0.37999999988824129</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2097381</v>
      </c>
      <c r="D1030" s="1">
        <f>BILANCA!E52</f>
        <v>2768270.0400000215</v>
      </c>
      <c r="E1030" s="1">
        <v>0</v>
      </c>
      <c r="F1030" s="1">
        <v>0</v>
      </c>
      <c r="G1030" s="2">
        <f t="shared" si="22"/>
        <v>358794.29076000198</v>
      </c>
      <c r="H1030" s="2">
        <f t="shared" si="19"/>
        <v>4.0000021457672119E-2</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4290035</v>
      </c>
      <c r="D1031" s="1">
        <f>BILANCA!E53</f>
        <v>5226998.25</v>
      </c>
      <c r="E1031" s="1">
        <v>0</v>
      </c>
      <c r="F1031" s="1">
        <v>0</v>
      </c>
      <c r="G1031" s="2">
        <f t="shared" si="22"/>
        <v>707713.51199999999</v>
      </c>
      <c r="H1031" s="2">
        <f t="shared" si="19"/>
        <v>0.25</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248527000.56</v>
      </c>
      <c r="D1032" s="1">
        <f>BILANCA!E54</f>
        <v>257764853.24000001</v>
      </c>
      <c r="E1032" s="1">
        <v>0</v>
      </c>
      <c r="F1032" s="1">
        <v>0</v>
      </c>
      <c r="G1032" s="2">
        <f t="shared" si="22"/>
        <v>37438778.644960001</v>
      </c>
      <c r="H1032" s="2">
        <f t="shared" si="19"/>
        <v>0.68000000715255737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250719654.56</v>
      </c>
      <c r="D1033" s="1">
        <f>BILANCA!E55</f>
        <v>260223581.44999999</v>
      </c>
      <c r="E1033" s="1">
        <v>0</v>
      </c>
      <c r="F1033" s="1">
        <v>0</v>
      </c>
      <c r="G1033" s="2">
        <f t="shared" si="22"/>
        <v>38558340.872999996</v>
      </c>
      <c r="H1033" s="2">
        <f t="shared" si="19"/>
        <v>0.88999998569488525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6921133212</v>
      </c>
      <c r="D1034" s="1">
        <f>BILANCA!E56</f>
        <v>6863223495.8499994</v>
      </c>
      <c r="E1034" s="1">
        <v>0</v>
      </c>
      <c r="F1034" s="1">
        <v>0</v>
      </c>
      <c r="G1034" s="2">
        <f t="shared" si="22"/>
        <v>1053026590.3886998</v>
      </c>
      <c r="H1034" s="2">
        <f t="shared" si="19"/>
        <v>0.15000057220458984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6904409507</v>
      </c>
      <c r="D1035" s="1">
        <f>BILANCA!E57</f>
        <v>6840256916.8100004</v>
      </c>
      <c r="E1035" s="1">
        <v>0</v>
      </c>
      <c r="F1035" s="1">
        <v>0</v>
      </c>
      <c r="G1035" s="2">
        <f t="shared" si="22"/>
        <v>1070416013.71224</v>
      </c>
      <c r="H1035" s="2">
        <f t="shared" si="19"/>
        <v>0.18999958038330078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7963041</v>
      </c>
      <c r="D1036" s="1">
        <f>BILANCA!E58</f>
        <v>9278323.9800000004</v>
      </c>
      <c r="E1036" s="1">
        <v>0</v>
      </c>
      <c r="F1036" s="1">
        <v>0</v>
      </c>
      <c r="G1036" s="2">
        <f t="shared" si="22"/>
        <v>1405543.5148799999</v>
      </c>
      <c r="H1036" s="2">
        <f t="shared" si="19"/>
        <v>1.9999999552965164E-2</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280862.28999999998</v>
      </c>
      <c r="E1037" s="1">
        <v>0</v>
      </c>
      <c r="F1037" s="1">
        <v>0</v>
      </c>
      <c r="G1037" s="2">
        <f t="shared" si="22"/>
        <v>30333.127319999996</v>
      </c>
      <c r="H1037" s="2">
        <f t="shared" si="19"/>
        <v>0.28999999997904524</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766776</v>
      </c>
      <c r="D1039" s="1">
        <f>BILANCA!E61</f>
        <v>766776.45</v>
      </c>
      <c r="E1039" s="1">
        <v>0</v>
      </c>
      <c r="F1039" s="1">
        <v>0</v>
      </c>
      <c r="G1039" s="2">
        <f t="shared" si="22"/>
        <v>128818.4184</v>
      </c>
      <c r="H1039" s="2">
        <f t="shared" si="19"/>
        <v>0.44999999995343387</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7993888</v>
      </c>
      <c r="D1040" s="1">
        <f>BILANCA!E62</f>
        <v>12640616.32</v>
      </c>
      <c r="E1040" s="1">
        <v>0</v>
      </c>
      <c r="F1040" s="1">
        <v>0</v>
      </c>
      <c r="G1040" s="2">
        <f t="shared" si="22"/>
        <v>1896681.8764800001</v>
      </c>
      <c r="H1040" s="2">
        <f t="shared" si="19"/>
        <v>0.32000000029802322</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63835092.240000002</v>
      </c>
      <c r="D1041" s="1">
        <f>BILANCA!E63</f>
        <v>85310069.550000012</v>
      </c>
      <c r="E1041" s="1">
        <v>0</v>
      </c>
      <c r="F1041" s="1">
        <v>0</v>
      </c>
      <c r="G1041" s="2">
        <f t="shared" si="22"/>
        <v>13598403.417720003</v>
      </c>
      <c r="H1041" s="2">
        <f t="shared" si="19"/>
        <v>0.68999999016523361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54904943.240000002</v>
      </c>
      <c r="D1042" s="1">
        <f>BILANCA!E64</f>
        <v>75918807.290000007</v>
      </c>
      <c r="E1042" s="1">
        <v>0</v>
      </c>
      <c r="F1042" s="1">
        <v>0</v>
      </c>
      <c r="G1042" s="2">
        <f t="shared" si="22"/>
        <v>12197810.91138</v>
      </c>
      <c r="H1042" s="2">
        <f t="shared" si="19"/>
        <v>0.53000000864267349</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1212182</v>
      </c>
      <c r="D1043" s="1">
        <f>BILANCA!E65</f>
        <v>1191226.6299999999</v>
      </c>
      <c r="E1043" s="1">
        <v>0</v>
      </c>
      <c r="F1043" s="1">
        <v>0</v>
      </c>
      <c r="G1043" s="2">
        <f t="shared" si="22"/>
        <v>215678.11559999996</v>
      </c>
      <c r="H1043" s="2">
        <f t="shared" si="19"/>
        <v>0.37000000011175871</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8310</v>
      </c>
      <c r="D1044" s="1">
        <f>BILANCA!E66</f>
        <v>8310.0400000000009</v>
      </c>
      <c r="E1044" s="1">
        <v>0</v>
      </c>
      <c r="F1044" s="1">
        <v>0</v>
      </c>
      <c r="G1044" s="2">
        <f t="shared" si="22"/>
        <v>1520.73488</v>
      </c>
      <c r="H1044" s="2">
        <f t="shared" si="19"/>
        <v>4.0000000000873115E-2</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7709657</v>
      </c>
      <c r="D1045" s="1">
        <f>BILANCA!E67</f>
        <v>8191725.5899999999</v>
      </c>
      <c r="E1045" s="1">
        <v>0</v>
      </c>
      <c r="F1045" s="1">
        <v>0</v>
      </c>
      <c r="G1045" s="2">
        <f t="shared" si="22"/>
        <v>1493772.70716</v>
      </c>
      <c r="H1045" s="2">
        <f t="shared" si="19"/>
        <v>0.41000000014901161</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5838637907.6399994</v>
      </c>
      <c r="D1046" s="1">
        <f>BILANCA!E68</f>
        <v>6108970057.25</v>
      </c>
      <c r="E1046" s="1">
        <v>0</v>
      </c>
      <c r="F1046" s="1">
        <v>0</v>
      </c>
      <c r="G1046" s="2">
        <f t="shared" si="22"/>
        <v>1137564415.39482</v>
      </c>
      <c r="H1046" s="2">
        <f t="shared" si="19"/>
        <v>0.6100006103515625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405059343.30000001</v>
      </c>
      <c r="D1047" s="1">
        <f>BILANCA!E69</f>
        <v>744259590.60000014</v>
      </c>
      <c r="E1047" s="1">
        <v>0</v>
      </c>
      <c r="F1047" s="1">
        <v>0</v>
      </c>
      <c r="G1047" s="2">
        <f t="shared" si="22"/>
        <v>121189025.56800002</v>
      </c>
      <c r="H1047" s="2">
        <f t="shared" si="19"/>
        <v>0.69999986886978149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383086394.04000002</v>
      </c>
      <c r="D1048" s="1">
        <f>BILANCA!E70</f>
        <v>697407649.59000003</v>
      </c>
      <c r="E1048" s="1">
        <v>0</v>
      </c>
      <c r="F1048" s="1">
        <v>0</v>
      </c>
      <c r="G1048" s="2">
        <f t="shared" si="22"/>
        <v>115563610.05930001</v>
      </c>
      <c r="H1048" s="2">
        <f t="shared" si="19"/>
        <v>0.44999998807907104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4814965</v>
      </c>
      <c r="D1049" s="1">
        <f>BILANCA!E71</f>
        <v>5204054.49</v>
      </c>
      <c r="E1049" s="1">
        <v>0</v>
      </c>
      <c r="F1049" s="1">
        <v>0</v>
      </c>
      <c r="G1049" s="2">
        <f t="shared" si="22"/>
        <v>1004722.88268</v>
      </c>
      <c r="H1049" s="2">
        <f t="shared" si="19"/>
        <v>0.49000000022351742</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377958999.04000002</v>
      </c>
      <c r="D1050" s="1">
        <f>BILANCA!E72</f>
        <v>691929692.44000006</v>
      </c>
      <c r="E1050" s="1">
        <v>0</v>
      </c>
      <c r="F1050" s="1">
        <v>0</v>
      </c>
      <c r="G1050" s="2">
        <f t="shared" si="22"/>
        <v>118041831.72264001</v>
      </c>
      <c r="H1050" s="2">
        <f t="shared" si="19"/>
        <v>0.4800000786781311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2626</v>
      </c>
      <c r="D1051" s="1">
        <f>BILANCA!E73</f>
        <v>0.27</v>
      </c>
      <c r="E1051" s="1">
        <v>0</v>
      </c>
      <c r="F1051" s="1">
        <v>0</v>
      </c>
      <c r="G1051" s="2">
        <f t="shared" si="22"/>
        <v>178.60472000000001</v>
      </c>
      <c r="H1051" s="2">
        <f t="shared" si="19"/>
        <v>0.27</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309804</v>
      </c>
      <c r="D1052" s="1">
        <f>BILANCA!E74</f>
        <v>273902.39</v>
      </c>
      <c r="E1052" s="1">
        <v>0</v>
      </c>
      <c r="F1052" s="1">
        <v>0</v>
      </c>
      <c r="G1052" s="2">
        <f t="shared" si="22"/>
        <v>59175.005820000006</v>
      </c>
      <c r="H1052" s="2">
        <f t="shared" si="19"/>
        <v>0.39000000001396984</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21192711</v>
      </c>
      <c r="D1053" s="1">
        <f>BILANCA!E75</f>
        <v>46191700.340000004</v>
      </c>
      <c r="E1053" s="1">
        <v>0</v>
      </c>
      <c r="F1053" s="1">
        <v>0</v>
      </c>
      <c r="G1053" s="2">
        <f t="shared" si="22"/>
        <v>7950327.8176000016</v>
      </c>
      <c r="H1053" s="2">
        <f t="shared" si="19"/>
        <v>0.34000000357627869</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779699.26</v>
      </c>
      <c r="D1054" s="1">
        <f>BILANCA!E76</f>
        <v>660036.73</v>
      </c>
      <c r="E1054" s="1">
        <v>0</v>
      </c>
      <c r="F1054" s="1">
        <v>0</v>
      </c>
      <c r="G1054" s="2">
        <f t="shared" si="22"/>
        <v>149083.86311999999</v>
      </c>
      <c r="H1054" s="2">
        <f t="shared" si="19"/>
        <v>0.53000000002793968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539</v>
      </c>
      <c r="D1055" s="1">
        <f>BILANCA!E77</f>
        <v>203.94</v>
      </c>
      <c r="E1055" s="1">
        <v>0</v>
      </c>
      <c r="F1055" s="1">
        <v>0</v>
      </c>
      <c r="G1055" s="2">
        <f t="shared" si="22"/>
        <v>68.175359999999998</v>
      </c>
      <c r="H1055" s="2">
        <f t="shared" si="19"/>
        <v>6.0000000000002274E-2</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66829368.310000002</v>
      </c>
      <c r="D1056" s="1">
        <f>BILANCA!E78</f>
        <v>63172014.310000002</v>
      </c>
      <c r="E1056" s="1">
        <v>0</v>
      </c>
      <c r="F1056" s="1">
        <v>0</v>
      </c>
      <c r="G1056" s="2">
        <f t="shared" si="22"/>
        <v>14101657.975889999</v>
      </c>
      <c r="H1056" s="2">
        <f t="shared" si="19"/>
        <v>0.62000000476837158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7536552</v>
      </c>
      <c r="D1057" s="1">
        <f>BILANCA!E79</f>
        <v>6062019.5700000003</v>
      </c>
      <c r="E1057" s="1">
        <v>0</v>
      </c>
      <c r="F1057" s="1">
        <v>0</v>
      </c>
      <c r="G1057" s="2">
        <f t="shared" si="22"/>
        <v>1454883.7443599999</v>
      </c>
      <c r="H1057" s="2">
        <f t="shared" si="19"/>
        <v>0.42999999970197678</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7536552</v>
      </c>
      <c r="D1058" s="1">
        <f>BILANCA!E80</f>
        <v>6062019.5700000003</v>
      </c>
      <c r="E1058" s="1">
        <v>0</v>
      </c>
      <c r="F1058" s="1">
        <v>0</v>
      </c>
      <c r="G1058" s="2">
        <f t="shared" si="22"/>
        <v>1474544.3355</v>
      </c>
      <c r="H1058" s="2">
        <f t="shared" si="19"/>
        <v>0.42999999970197678</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961722</v>
      </c>
      <c r="D1060" s="1">
        <f>BILANCA!E82</f>
        <v>821125.44</v>
      </c>
      <c r="E1060" s="1">
        <v>0</v>
      </c>
      <c r="F1060" s="1">
        <v>0</v>
      </c>
      <c r="G1060" s="2">
        <f t="shared" si="22"/>
        <v>200505.91175999999</v>
      </c>
      <c r="H1060" s="2">
        <f t="shared" si="19"/>
        <v>0.43999999994412065</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954296.55</v>
      </c>
      <c r="D1061" s="1">
        <f>BILANCA!E83</f>
        <v>1040682.92</v>
      </c>
      <c r="E1061" s="1">
        <v>0</v>
      </c>
      <c r="F1061" s="1">
        <v>0</v>
      </c>
      <c r="G1061" s="2">
        <f t="shared" si="22"/>
        <v>236781.66642000002</v>
      </c>
      <c r="H1061" s="2">
        <f t="shared" si="19"/>
        <v>0.52999999991152436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2245153.86</v>
      </c>
      <c r="D1062" s="1">
        <f>BILANCA!E84</f>
        <v>2659799.2400000002</v>
      </c>
      <c r="E1062" s="1">
        <v>0</v>
      </c>
      <c r="F1062" s="1">
        <v>0</v>
      </c>
      <c r="G1062" s="2">
        <f t="shared" si="22"/>
        <v>597615.43486000004</v>
      </c>
      <c r="H1062" s="2">
        <f t="shared" si="19"/>
        <v>0.38000000035390258</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237733</v>
      </c>
      <c r="D1063" s="1">
        <f>BILANCA!E85</f>
        <v>236832.13</v>
      </c>
      <c r="E1063" s="1">
        <v>0</v>
      </c>
      <c r="F1063" s="1">
        <v>0</v>
      </c>
      <c r="G1063" s="2">
        <f t="shared" si="22"/>
        <v>56911.7808</v>
      </c>
      <c r="H1063" s="2">
        <f t="shared" si="19"/>
        <v>0.13000000000465661</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55369376.899999999</v>
      </c>
      <c r="D1064" s="1">
        <f>BILANCA!E86</f>
        <v>52825219.270000003</v>
      </c>
      <c r="E1064" s="1">
        <v>0</v>
      </c>
      <c r="F1064" s="1">
        <v>0</v>
      </c>
      <c r="G1064" s="2">
        <f t="shared" si="22"/>
        <v>13042605.050640002</v>
      </c>
      <c r="H1064" s="2">
        <f t="shared" si="19"/>
        <v>0.37000000476837158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2182640</v>
      </c>
      <c r="D1065" s="1">
        <f>BILANCA!E87</f>
        <v>4411649.63</v>
      </c>
      <c r="E1065" s="1">
        <v>0</v>
      </c>
      <c r="F1065" s="1">
        <v>0</v>
      </c>
      <c r="G1065" s="2">
        <f t="shared" si="22"/>
        <v>902487.01931999996</v>
      </c>
      <c r="H1065" s="2">
        <f t="shared" si="19"/>
        <v>0.37000000011175871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10488781</v>
      </c>
      <c r="D1066" s="1">
        <f>BILANCA!E88</f>
        <v>12717790.25</v>
      </c>
      <c r="E1066" s="1">
        <v>0</v>
      </c>
      <c r="F1066" s="1">
        <v>0</v>
      </c>
      <c r="G1066" s="2">
        <f t="shared" si="22"/>
        <v>2981722.0044999998</v>
      </c>
      <c r="H1066" s="2">
        <f t="shared" si="19"/>
        <v>0.25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1783549</v>
      </c>
      <c r="D1067" s="1">
        <f>BILANCA!E89</f>
        <v>1577684.21</v>
      </c>
      <c r="E1067" s="1">
        <v>0</v>
      </c>
      <c r="F1067" s="1">
        <v>0</v>
      </c>
      <c r="G1067" s="2">
        <f t="shared" si="22"/>
        <v>414869.06328</v>
      </c>
      <c r="H1067" s="2">
        <f t="shared" si="19"/>
        <v>0.2099999999627471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913300</v>
      </c>
      <c r="D1071" s="1">
        <f>BILANCA!E93</f>
        <v>3348174.72</v>
      </c>
      <c r="E1071" s="1">
        <v>0</v>
      </c>
      <c r="F1071" s="1">
        <v>0</v>
      </c>
      <c r="G1071" s="2">
        <f t="shared" si="22"/>
        <v>669649.15072000003</v>
      </c>
      <c r="H1071" s="2">
        <f t="shared" si="23"/>
        <v>0.27999999979510903</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7126040</v>
      </c>
      <c r="D1075" s="1">
        <f>BILANCA!E97</f>
        <v>7126039.5099999998</v>
      </c>
      <c r="E1075" s="1">
        <v>0</v>
      </c>
      <c r="F1075" s="1">
        <v>0</v>
      </c>
      <c r="G1075" s="2">
        <f t="shared" si="22"/>
        <v>1966786.9498399999</v>
      </c>
      <c r="H1075" s="2">
        <f t="shared" si="23"/>
        <v>0.49000000022351742</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665892</v>
      </c>
      <c r="D1076" s="1">
        <f>BILANCA!E98</f>
        <v>665891.81000000006</v>
      </c>
      <c r="E1076" s="1">
        <v>0</v>
      </c>
      <c r="F1076" s="1">
        <v>0</v>
      </c>
      <c r="G1076" s="2">
        <f t="shared" si="22"/>
        <v>185783.83266000001</v>
      </c>
      <c r="H1076" s="2">
        <f t="shared" si="23"/>
        <v>0.18999999994412065</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8306141</v>
      </c>
      <c r="D1095" s="1">
        <f>BILANCA!E117</f>
        <v>8306140.6200000001</v>
      </c>
      <c r="E1095" s="1">
        <v>0</v>
      </c>
      <c r="F1095" s="1">
        <v>0</v>
      </c>
      <c r="G1095" s="2">
        <f t="shared" si="22"/>
        <v>2790863.2908800002</v>
      </c>
      <c r="H1095" s="2">
        <f t="shared" si="23"/>
        <v>0.37999999988824129</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7412883</v>
      </c>
      <c r="D1096" s="1">
        <f>BILANCA!E118</f>
        <v>7777722.0299999993</v>
      </c>
      <c r="E1096" s="1">
        <v>0</v>
      </c>
      <c r="F1096" s="1">
        <v>0</v>
      </c>
      <c r="G1096" s="2">
        <f t="shared" si="22"/>
        <v>2595420.9577799998</v>
      </c>
      <c r="H1096" s="2">
        <f t="shared" si="23"/>
        <v>2.9999999329447746E-2</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7412883</v>
      </c>
      <c r="D1097" s="1">
        <f>BILANCA!E119</f>
        <v>7777722.0299999993</v>
      </c>
      <c r="E1097" s="1">
        <v>0</v>
      </c>
      <c r="F1097" s="1">
        <v>0</v>
      </c>
      <c r="G1097" s="2">
        <f t="shared" si="22"/>
        <v>2618389.2848399999</v>
      </c>
      <c r="H1097" s="2">
        <f t="shared" si="23"/>
        <v>2.9999999329447746E-2</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360370</v>
      </c>
      <c r="D1098" s="1">
        <f>BILANCA!E120</f>
        <v>35833.26</v>
      </c>
      <c r="E1098" s="1">
        <v>0</v>
      </c>
      <c r="F1098" s="1">
        <v>0</v>
      </c>
      <c r="G1098" s="2">
        <f t="shared" si="22"/>
        <v>49684.199800000002</v>
      </c>
      <c r="H1098" s="2">
        <f t="shared" si="23"/>
        <v>0.26000000000203727</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6611624</v>
      </c>
      <c r="D1101" s="1">
        <f>BILANCA!E123</f>
        <v>7131195.5899999999</v>
      </c>
      <c r="E1101" s="1">
        <v>0</v>
      </c>
      <c r="F1101" s="1">
        <v>0</v>
      </c>
      <c r="G1101" s="2">
        <f t="shared" si="22"/>
        <v>2463133.7912400002</v>
      </c>
      <c r="H1101" s="2">
        <f t="shared" si="23"/>
        <v>0.41000000014901161</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376605</v>
      </c>
      <c r="D1102" s="1">
        <f>BILANCA!E124</f>
        <v>509647.12</v>
      </c>
      <c r="E1102" s="1">
        <v>0</v>
      </c>
      <c r="F1102" s="1">
        <v>0</v>
      </c>
      <c r="G1102" s="2">
        <f t="shared" si="22"/>
        <v>166112.00955999998</v>
      </c>
      <c r="H1102" s="2">
        <f t="shared" si="23"/>
        <v>0.11999999999534339</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64284</v>
      </c>
      <c r="D1103" s="1">
        <f>BILANCA!E125</f>
        <v>101046.06</v>
      </c>
      <c r="E1103" s="1">
        <v>0</v>
      </c>
      <c r="F1103" s="1">
        <v>0</v>
      </c>
      <c r="G1103" s="2">
        <f t="shared" si="22"/>
        <v>31965.134399999995</v>
      </c>
      <c r="H1103" s="2">
        <f t="shared" si="23"/>
        <v>5.9999999997671694E-2</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4414946822</v>
      </c>
      <c r="D1112" s="1">
        <f>BILANCA!E134</f>
        <v>4400468017.2799997</v>
      </c>
      <c r="E1112" s="1">
        <v>0</v>
      </c>
      <c r="F1112" s="1">
        <v>0</v>
      </c>
      <c r="G1112" s="2">
        <f t="shared" si="22"/>
        <v>1704848888.4962401</v>
      </c>
      <c r="H1112" s="2">
        <f t="shared" si="23"/>
        <v>0.27999973297119141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4446233042</v>
      </c>
      <c r="D1113" s="1">
        <f>BILANCA!E135</f>
        <v>4431754237.2799997</v>
      </c>
      <c r="E1113" s="1">
        <v>0</v>
      </c>
      <c r="F1113" s="1">
        <v>0</v>
      </c>
      <c r="G1113" s="2">
        <f t="shared" si="22"/>
        <v>1730266397.1528001</v>
      </c>
      <c r="H1113" s="2">
        <f t="shared" si="23"/>
        <v>0.27999973297119141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113686</v>
      </c>
      <c r="D1114" s="1">
        <f>BILANCA!E136</f>
        <v>60002</v>
      </c>
      <c r="E1114" s="1">
        <v>0</v>
      </c>
      <c r="F1114" s="1">
        <v>0</v>
      </c>
      <c r="G1114" s="2">
        <f t="shared" si="22"/>
        <v>30613.39</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101400</v>
      </c>
      <c r="D1115" s="1">
        <f>BILANCA!E137</f>
        <v>0</v>
      </c>
      <c r="E1115" s="1">
        <v>0</v>
      </c>
      <c r="F1115" s="1">
        <v>0</v>
      </c>
      <c r="G1115" s="2">
        <f t="shared" si="22"/>
        <v>13384.800000000001</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4413365099</v>
      </c>
      <c r="D1117" s="1">
        <f>BILANCA!E139</f>
        <v>4398478595</v>
      </c>
      <c r="E1117" s="1">
        <v>0</v>
      </c>
      <c r="F1117" s="1">
        <v>0</v>
      </c>
      <c r="G1117" s="2">
        <f t="shared" si="22"/>
        <v>1770183186.7260001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1118694</v>
      </c>
      <c r="D1118" s="1">
        <f>BILANCA!E140</f>
        <v>1175664.19</v>
      </c>
      <c r="E1118" s="1">
        <v>0</v>
      </c>
      <c r="F1118" s="1">
        <v>0</v>
      </c>
      <c r="G1118" s="2">
        <f t="shared" si="22"/>
        <v>468453.02130000002</v>
      </c>
      <c r="H1118" s="2">
        <f t="shared" si="23"/>
        <v>0.18999999994412065</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31534163</v>
      </c>
      <c r="D1119" s="1">
        <f>BILANCA!E141</f>
        <v>32039976.09</v>
      </c>
      <c r="E1119" s="1">
        <v>0</v>
      </c>
      <c r="F1119" s="1">
        <v>0</v>
      </c>
      <c r="G1119" s="2">
        <f t="shared" si="22"/>
        <v>13003519.664480001</v>
      </c>
      <c r="H1119" s="2">
        <f t="shared" si="23"/>
        <v>8.9999999850988388E-2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31286220</v>
      </c>
      <c r="D1123" s="1">
        <f>BILANCA!E145</f>
        <v>31286220</v>
      </c>
      <c r="E1123" s="1">
        <v>0</v>
      </c>
      <c r="F1123" s="1">
        <v>0</v>
      </c>
      <c r="G1123" s="2">
        <f t="shared" si="22"/>
        <v>13140212.400000002</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741093029.69999981</v>
      </c>
      <c r="D1124" s="1">
        <f>BILANCA!E146</f>
        <v>682730477.78000045</v>
      </c>
      <c r="E1124" s="1">
        <v>0</v>
      </c>
      <c r="F1124" s="1">
        <v>0</v>
      </c>
      <c r="G1124" s="2">
        <f t="shared" si="22"/>
        <v>297024111.92166007</v>
      </c>
      <c r="H1124" s="2">
        <f t="shared" si="23"/>
        <v>0.51999974250793457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226629276</v>
      </c>
      <c r="D1125" s="1">
        <f>BILANCA!E147</f>
        <v>210118081.36000001</v>
      </c>
      <c r="E1125" s="1">
        <v>0</v>
      </c>
      <c r="F1125" s="1">
        <v>0</v>
      </c>
      <c r="G1125" s="2">
        <f t="shared" si="22"/>
        <v>91854892.298239991</v>
      </c>
      <c r="H1125" s="2">
        <f t="shared" si="23"/>
        <v>0.36000001430511475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4090574</v>
      </c>
      <c r="D1127" s="1">
        <f>BILANCA!E149</f>
        <v>5784418.1200000001</v>
      </c>
      <c r="E1127" s="1">
        <v>0</v>
      </c>
      <c r="F1127" s="1">
        <v>0</v>
      </c>
      <c r="G1127" s="2">
        <f t="shared" si="22"/>
        <v>2254955.0745599996</v>
      </c>
      <c r="H1127" s="2">
        <f t="shared" si="23"/>
        <v>0.12000000011175871</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3591</v>
      </c>
      <c r="D1131" s="1">
        <f>BILANCA!E153</f>
        <v>3591.01</v>
      </c>
      <c r="E1131" s="1">
        <v>0</v>
      </c>
      <c r="F1131" s="1">
        <v>0</v>
      </c>
      <c r="G1131" s="2">
        <f t="shared" si="22"/>
        <v>1594.4069599999998</v>
      </c>
      <c r="H1131" s="2">
        <f t="shared" si="23"/>
        <v>1.0000000000218279E-2</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3678560</v>
      </c>
      <c r="D1133" s="1">
        <f>BILANCA!E155</f>
        <v>5277838.04</v>
      </c>
      <c r="E1133" s="1">
        <v>0</v>
      </c>
      <c r="F1133" s="1">
        <v>0</v>
      </c>
      <c r="G1133" s="2">
        <f t="shared" si="22"/>
        <v>2135135.412</v>
      </c>
      <c r="H1133" s="2">
        <f t="shared" si="23"/>
        <v>4.0000000037252903E-2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408423</v>
      </c>
      <c r="D1135" s="1">
        <f>BILANCA!E157</f>
        <v>502989.07</v>
      </c>
      <c r="E1135" s="1">
        <v>0</v>
      </c>
      <c r="F1135" s="1">
        <v>0</v>
      </c>
      <c r="G1135" s="2">
        <f t="shared" si="22"/>
        <v>214988.97328000001</v>
      </c>
      <c r="H1135" s="2">
        <f t="shared" si="23"/>
        <v>7.0000000006984919E-2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580175510</v>
      </c>
      <c r="D1136" s="1">
        <f>BILANCA!E158</f>
        <v>559644219.90999997</v>
      </c>
      <c r="E1136" s="1">
        <v>0</v>
      </c>
      <c r="F1136" s="1">
        <v>0</v>
      </c>
      <c r="G1136" s="2">
        <f t="shared" si="22"/>
        <v>260017984.32246</v>
      </c>
      <c r="H1136" s="2">
        <f t="shared" si="23"/>
        <v>9.0000033378601074E-2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1385189007.1700001</v>
      </c>
      <c r="D1137" s="1">
        <f>BILANCA!E159</f>
        <v>1227374936.7</v>
      </c>
      <c r="E1137" s="1">
        <v>0</v>
      </c>
      <c r="F1137" s="1">
        <v>0</v>
      </c>
      <c r="G1137" s="2">
        <f t="shared" si="22"/>
        <v>591350587.60777998</v>
      </c>
      <c r="H1137" s="2">
        <f t="shared" si="23"/>
        <v>0.47000002861022949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86452550.530000001</v>
      </c>
      <c r="D1138" s="1">
        <f>BILANCA!E160</f>
        <v>77459397.680000007</v>
      </c>
      <c r="E1138" s="1">
        <v>0</v>
      </c>
      <c r="F1138" s="1">
        <v>0</v>
      </c>
      <c r="G1138" s="2">
        <f t="shared" si="22"/>
        <v>37412558.612950005</v>
      </c>
      <c r="H1138" s="2">
        <f t="shared" si="23"/>
        <v>0.78999999165534973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349380330</v>
      </c>
      <c r="D1139" s="1">
        <f>BILANCA!E161</f>
        <v>297972345.94999999</v>
      </c>
      <c r="E1139" s="1">
        <v>0</v>
      </c>
      <c r="F1139" s="1">
        <v>0</v>
      </c>
      <c r="G1139" s="2">
        <f t="shared" si="22"/>
        <v>147470703.41639999</v>
      </c>
      <c r="H1139" s="2">
        <f t="shared" si="23"/>
        <v>5.0000011920928955E-2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2726775</v>
      </c>
      <c r="D1140" s="1">
        <f>BILANCA!E162</f>
        <v>2443984.5299999998</v>
      </c>
      <c r="E1140" s="1">
        <v>0</v>
      </c>
      <c r="F1140" s="1">
        <v>0</v>
      </c>
      <c r="G1140" s="2">
        <f t="shared" si="22"/>
        <v>1195514.81742</v>
      </c>
      <c r="H1140" s="2">
        <f t="shared" si="23"/>
        <v>0.47000000020489097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1893550993</v>
      </c>
      <c r="D1141" s="1">
        <f>BILANCA!E163</f>
        <v>1698066906.47</v>
      </c>
      <c r="E1141" s="1">
        <v>0</v>
      </c>
      <c r="F1141" s="1">
        <v>0</v>
      </c>
      <c r="G1141" s="2">
        <f t="shared" si="22"/>
        <v>835770199.33852005</v>
      </c>
      <c r="H1141" s="2">
        <f t="shared" si="23"/>
        <v>0.47000002861022949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40894329</v>
      </c>
      <c r="D1142" s="1">
        <f>BILANCA!E164</f>
        <v>29091120.790000007</v>
      </c>
      <c r="E1142" s="1">
        <v>0</v>
      </c>
      <c r="F1142" s="1">
        <v>0</v>
      </c>
      <c r="G1142" s="2">
        <f t="shared" si="22"/>
        <v>15753174.722220004</v>
      </c>
      <c r="H1142" s="2">
        <f t="shared" si="23"/>
        <v>0.20999999344348907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135111435</v>
      </c>
      <c r="D1143" s="1">
        <f>BILANCA!E165</f>
        <v>136048184.84999999</v>
      </c>
      <c r="E1143" s="1">
        <v>0</v>
      </c>
      <c r="F1143" s="1">
        <v>0</v>
      </c>
      <c r="G1143" s="2">
        <f t="shared" si="22"/>
        <v>65153248.752000004</v>
      </c>
      <c r="H1143" s="2">
        <f t="shared" si="23"/>
        <v>0.15000000596046448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30587133</v>
      </c>
      <c r="D1144" s="1">
        <f>BILANCA!E166</f>
        <v>17812372.239999998</v>
      </c>
      <c r="E1144" s="1">
        <v>0</v>
      </c>
      <c r="F1144" s="1">
        <v>0</v>
      </c>
      <c r="G1144" s="2">
        <f t="shared" si="22"/>
        <v>10660112.27428</v>
      </c>
      <c r="H1144" s="2">
        <f t="shared" si="23"/>
        <v>0.23999999836087227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124804239</v>
      </c>
      <c r="D1147" s="1">
        <f>BILANCA!E169</f>
        <v>124769436.3</v>
      </c>
      <c r="E1147" s="1">
        <v>0</v>
      </c>
      <c r="F1147" s="1">
        <v>0</v>
      </c>
      <c r="G1147" s="2">
        <f t="shared" si="22"/>
        <v>61392270.3024</v>
      </c>
      <c r="H1147" s="2">
        <f t="shared" si="23"/>
        <v>0.29999999701976776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160219492.33000001</v>
      </c>
      <c r="D1148" s="1">
        <f>BILANCA!E170</f>
        <v>177059464.82999998</v>
      </c>
      <c r="E1148" s="1">
        <v>0</v>
      </c>
      <c r="F1148" s="1">
        <v>0</v>
      </c>
      <c r="G1148" s="2">
        <f t="shared" si="22"/>
        <v>84865839.628350005</v>
      </c>
      <c r="H1148" s="2">
        <f t="shared" si="23"/>
        <v>0.50000002980232239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17484044</v>
      </c>
      <c r="D1149" s="1">
        <f>BILANCA!E171</f>
        <v>17745828.989999998</v>
      </c>
      <c r="E1149" s="1">
        <v>0</v>
      </c>
      <c r="F1149" s="1">
        <v>0</v>
      </c>
      <c r="G1149" s="2">
        <f t="shared" si="22"/>
        <v>8793966.5286800005</v>
      </c>
      <c r="H1149" s="2">
        <f t="shared" si="23"/>
        <v>1.0000001639127731E-2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155639</v>
      </c>
      <c r="D1150" s="1">
        <f>BILANCA!E172</f>
        <v>54115.58</v>
      </c>
      <c r="E1150" s="1">
        <v>0</v>
      </c>
      <c r="F1150" s="1">
        <v>0</v>
      </c>
      <c r="G1150" s="2">
        <f t="shared" si="22"/>
        <v>44066.316720000003</v>
      </c>
      <c r="H1150" s="2">
        <f t="shared" si="23"/>
        <v>0.41999999999825377</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142579809.33000001</v>
      </c>
      <c r="D1151" s="1">
        <f>BILANCA!E173</f>
        <v>159259520.25999999</v>
      </c>
      <c r="E1151" s="1">
        <v>0</v>
      </c>
      <c r="F1151" s="1">
        <v>0</v>
      </c>
      <c r="G1151" s="2">
        <f t="shared" si="22"/>
        <v>77464606.774800003</v>
      </c>
      <c r="H1151" s="2">
        <f t="shared" si="23"/>
        <v>0.59000000357627869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25388702175.619995</v>
      </c>
      <c r="D1152" s="1">
        <f>BILANCA!E175</f>
        <v>27308511573.110004</v>
      </c>
      <c r="E1152" s="1">
        <v>0</v>
      </c>
      <c r="F1152" s="1">
        <v>0</v>
      </c>
      <c r="G1152" s="2">
        <f t="shared" si="22"/>
        <v>13520967579.390961</v>
      </c>
      <c r="H1152" s="2">
        <f t="shared" si="23"/>
        <v>0.49000930786132813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5341857604.9200001</v>
      </c>
      <c r="D1153" s="1">
        <f>BILANCA!E176</f>
        <v>4484541597.4800005</v>
      </c>
      <c r="E1153" s="1">
        <v>0</v>
      </c>
      <c r="F1153" s="1">
        <v>0</v>
      </c>
      <c r="G1153" s="2">
        <f t="shared" si="22"/>
        <v>2432859935.9796</v>
      </c>
      <c r="H1153" s="2">
        <f t="shared" si="23"/>
        <v>0.56000041961669922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1908187041.8399999</v>
      </c>
      <c r="D1154" s="1">
        <f>BILANCA!E177</f>
        <v>1743186410.51</v>
      </c>
      <c r="E1154" s="1">
        <v>0</v>
      </c>
      <c r="F1154" s="1">
        <v>0</v>
      </c>
      <c r="G1154" s="2">
        <f t="shared" si="22"/>
        <v>922469736.54906011</v>
      </c>
      <c r="H1154" s="2">
        <f t="shared" si="23"/>
        <v>0.65000009536743164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433702756.99000001</v>
      </c>
      <c r="D1155" s="1">
        <f>BILANCA!E178</f>
        <v>462473066.58999997</v>
      </c>
      <c r="E1155" s="1">
        <v>0</v>
      </c>
      <c r="F1155" s="1">
        <v>0</v>
      </c>
      <c r="G1155" s="2">
        <f t="shared" si="22"/>
        <v>233687609.10924</v>
      </c>
      <c r="H1155" s="2">
        <f t="shared" si="23"/>
        <v>0.42000001668930054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881633462.01999998</v>
      </c>
      <c r="D1156" s="1">
        <f>BILANCA!E179</f>
        <v>698857921.28999996</v>
      </c>
      <c r="E1156" s="1">
        <v>0</v>
      </c>
      <c r="F1156" s="1">
        <v>0</v>
      </c>
      <c r="G1156" s="2">
        <f t="shared" si="22"/>
        <v>394327429.69579995</v>
      </c>
      <c r="H1156" s="2">
        <f t="shared" si="23"/>
        <v>0.30999994277954102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3360071.74</v>
      </c>
      <c r="D1157" s="1">
        <f>BILANCA!E180</f>
        <v>6125636.4299999997</v>
      </c>
      <c r="E1157" s="1">
        <v>0</v>
      </c>
      <c r="F1157" s="1">
        <v>0</v>
      </c>
      <c r="G1157" s="2">
        <f t="shared" si="22"/>
        <v>2716373.9603999997</v>
      </c>
      <c r="H1157" s="2">
        <f t="shared" si="23"/>
        <v>0.68999999947845936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21418</v>
      </c>
      <c r="D1158" s="1">
        <f>BILANCA!E181</f>
        <v>9456.8799999999992</v>
      </c>
      <c r="E1158" s="1">
        <v>0</v>
      </c>
      <c r="F1158" s="1">
        <v>0</v>
      </c>
      <c r="G1158" s="2">
        <f t="shared" si="22"/>
        <v>7058.0579999999991</v>
      </c>
      <c r="H1158" s="2">
        <f t="shared" si="23"/>
        <v>0.12000000000080036</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927518</v>
      </c>
      <c r="D1159" s="1">
        <f>BILANCA!E182</f>
        <v>1205235.6499999999</v>
      </c>
      <c r="E1159" s="1">
        <v>0</v>
      </c>
      <c r="F1159" s="1">
        <v>0</v>
      </c>
      <c r="G1159" s="2">
        <f t="shared" si="22"/>
        <v>587486.11679999996</v>
      </c>
      <c r="H1159" s="2">
        <f t="shared" si="23"/>
        <v>0.35000000009313226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2411135.7400000002</v>
      </c>
      <c r="D1160" s="1">
        <f>BILANCA!E183</f>
        <v>4910943.9000000004</v>
      </c>
      <c r="E1160" s="1">
        <v>0</v>
      </c>
      <c r="F1160" s="1">
        <v>0</v>
      </c>
      <c r="G1160" s="2">
        <f t="shared" si="22"/>
        <v>2165245.16658</v>
      </c>
      <c r="H1160" s="2">
        <f t="shared" si="23"/>
        <v>0.35999999940395355</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93043766</v>
      </c>
      <c r="D1161" s="1">
        <f>BILANCA!E184</f>
        <v>96596355.209999993</v>
      </c>
      <c r="E1161" s="1">
        <v>0</v>
      </c>
      <c r="F1161" s="1">
        <v>0</v>
      </c>
      <c r="G1161" s="2">
        <f t="shared" si="22"/>
        <v>50950092.80275999</v>
      </c>
      <c r="H1161" s="2">
        <f t="shared" si="23"/>
        <v>0.20999999344348907</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1799605</v>
      </c>
      <c r="D1162" s="1">
        <f>BILANCA!E185</f>
        <v>3803.2</v>
      </c>
      <c r="E1162" s="1">
        <v>0</v>
      </c>
      <c r="F1162" s="1">
        <v>0</v>
      </c>
      <c r="G1162" s="2">
        <f>B1162/1000*C1162+B1162/500*D1162</f>
        <v>323490.8406</v>
      </c>
      <c r="H1162" s="2">
        <f>ABS(C1162-ROUND(C1162,0))+ABS(D1162-ROUND(D1162,0))</f>
        <v>0.1999999999998181</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79122678</v>
      </c>
      <c r="D1163" s="1">
        <f>BILANCA!E186</f>
        <v>53940759.369999997</v>
      </c>
      <c r="E1163" s="1">
        <v>0</v>
      </c>
      <c r="F1163" s="1">
        <v>0</v>
      </c>
      <c r="G1163" s="2">
        <f t="shared" si="22"/>
        <v>33660755.413199998</v>
      </c>
      <c r="H1163" s="2">
        <f t="shared" si="23"/>
        <v>0.36999999731779099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19939908</v>
      </c>
      <c r="D1164" s="1">
        <f>BILANCA!E187</f>
        <v>18196382.239999998</v>
      </c>
      <c r="E1164" s="1">
        <v>0</v>
      </c>
      <c r="F1164" s="1">
        <v>0</v>
      </c>
      <c r="G1164" s="2">
        <f t="shared" si="22"/>
        <v>10196213.71888</v>
      </c>
      <c r="H1164" s="2">
        <f t="shared" si="23"/>
        <v>0.23999999836087227</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395584794.08999997</v>
      </c>
      <c r="D1165" s="1">
        <f>BILANCA!E188</f>
        <v>406992486.18000001</v>
      </c>
      <c r="E1165" s="1">
        <v>0</v>
      </c>
      <c r="F1165" s="1">
        <v>0</v>
      </c>
      <c r="G1165" s="2">
        <f t="shared" si="22"/>
        <v>220141697.4939</v>
      </c>
      <c r="H1165" s="2">
        <f t="shared" si="23"/>
        <v>0.26999998092651367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259464066.08000001</v>
      </c>
      <c r="D1166" s="1">
        <f>BILANCA!E189</f>
        <v>222717173.06999999</v>
      </c>
      <c r="E1166" s="1">
        <v>0</v>
      </c>
      <c r="F1166" s="1">
        <v>0</v>
      </c>
      <c r="G1166" s="2">
        <f t="shared" si="22"/>
        <v>128996409.43626001</v>
      </c>
      <c r="H1166" s="2">
        <f t="shared" si="23"/>
        <v>0.15000000596046448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3159390026</v>
      </c>
      <c r="D1183" s="1">
        <f>BILANCA!E206</f>
        <v>2486914319.6300001</v>
      </c>
      <c r="E1183" s="1">
        <v>0</v>
      </c>
      <c r="F1183" s="1">
        <v>0</v>
      </c>
      <c r="G1183" s="2">
        <f t="shared" si="22"/>
        <v>1626643733.052</v>
      </c>
      <c r="H1183" s="2">
        <f t="shared" si="23"/>
        <v>0.36999988555908203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3159390026</v>
      </c>
      <c r="D1184" s="1">
        <f>BILANCA!E207</f>
        <v>2110334919.25</v>
      </c>
      <c r="E1184" s="1">
        <v>0</v>
      </c>
      <c r="F1184" s="1">
        <v>0</v>
      </c>
      <c r="G1184" s="2">
        <f t="shared" si="22"/>
        <v>1483392032.7645001</v>
      </c>
      <c r="H1184" s="2">
        <f t="shared" si="23"/>
        <v>0.25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59822347</v>
      </c>
      <c r="D1185" s="1">
        <f>BILANCA!E208</f>
        <v>68003447.530000001</v>
      </c>
      <c r="E1185" s="1">
        <v>0</v>
      </c>
      <c r="F1185" s="1">
        <v>0</v>
      </c>
      <c r="G1185" s="2">
        <f t="shared" si="22"/>
        <v>39557506.896120004</v>
      </c>
      <c r="H1185" s="2">
        <f t="shared" si="23"/>
        <v>0.4699999988079071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30586995</v>
      </c>
      <c r="D1188" s="1">
        <f>BILANCA!E211</f>
        <v>1963.9</v>
      </c>
      <c r="E1188" s="1">
        <v>0</v>
      </c>
      <c r="F1188" s="1">
        <v>0</v>
      </c>
      <c r="G1188" s="2">
        <f t="shared" si="22"/>
        <v>6271139.1739999996</v>
      </c>
      <c r="H1188" s="2">
        <f t="shared" si="23"/>
        <v>9.9999999999909051E-2</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1904829494</v>
      </c>
      <c r="D1189" s="1">
        <f>BILANCA!E212</f>
        <v>1460526133.95</v>
      </c>
      <c r="E1189" s="1">
        <v>0</v>
      </c>
      <c r="F1189" s="1">
        <v>0</v>
      </c>
      <c r="G1189" s="2">
        <f t="shared" si="22"/>
        <v>994131642.95140004</v>
      </c>
      <c r="H1189" s="2">
        <f t="shared" si="23"/>
        <v>4.999995231628418E-2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2868750</v>
      </c>
      <c r="D1190" s="1">
        <f>BILANCA!E213</f>
        <v>2177957.13</v>
      </c>
      <c r="E1190" s="1">
        <v>0</v>
      </c>
      <c r="F1190" s="1">
        <v>0</v>
      </c>
      <c r="G1190" s="2">
        <f t="shared" si="22"/>
        <v>1495505.5018199999</v>
      </c>
      <c r="H1190" s="2">
        <f t="shared" si="23"/>
        <v>0.12999999988824129</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580434001</v>
      </c>
      <c r="D1191" s="1">
        <f>BILANCA!E214</f>
        <v>302226043.88999999</v>
      </c>
      <c r="E1191" s="1">
        <v>0</v>
      </c>
      <c r="F1191" s="1">
        <v>0</v>
      </c>
      <c r="G1191" s="2">
        <f t="shared" si="22"/>
        <v>246456306.46623999</v>
      </c>
      <c r="H1191" s="2">
        <f t="shared" si="23"/>
        <v>0.11000001430511475</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269807</v>
      </c>
      <c r="D1192" s="1">
        <f>BILANCA!E215</f>
        <v>197207.57</v>
      </c>
      <c r="E1192" s="1">
        <v>0</v>
      </c>
      <c r="F1192" s="1">
        <v>0</v>
      </c>
      <c r="G1192" s="2">
        <f t="shared" si="22"/>
        <v>138822.42726</v>
      </c>
      <c r="H1192" s="2">
        <f t="shared" si="23"/>
        <v>0.42999999999301508</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580578632</v>
      </c>
      <c r="D1194" s="1">
        <f>BILANCA!E217</f>
        <v>277202165.27999997</v>
      </c>
      <c r="E1194" s="1">
        <v>0</v>
      </c>
      <c r="F1194" s="1">
        <v>0</v>
      </c>
      <c r="G1194" s="2">
        <f t="shared" si="22"/>
        <v>239481405.10016</v>
      </c>
      <c r="H1194" s="2">
        <f t="shared" si="23"/>
        <v>0.27999997138977051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376579400.38</v>
      </c>
      <c r="E1201" s="1">
        <v>0</v>
      </c>
      <c r="F1201" s="1">
        <v>0</v>
      </c>
      <c r="G1201" s="2">
        <f t="shared" si="22"/>
        <v>164188618.56568</v>
      </c>
      <c r="H1201" s="2">
        <f t="shared" si="23"/>
        <v>0.37999999523162842</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376579400.38</v>
      </c>
      <c r="E1202" s="1">
        <v>0</v>
      </c>
      <c r="F1202" s="1">
        <v>0</v>
      </c>
      <c r="G1202" s="2">
        <f t="shared" si="22"/>
        <v>164941777.36644</v>
      </c>
      <c r="H1202" s="2">
        <f t="shared" si="23"/>
        <v>0.37999999523162842</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14816471</v>
      </c>
      <c r="D1211" s="1">
        <f>BILANCA!E234</f>
        <v>31723694.27</v>
      </c>
      <c r="E1211" s="1">
        <v>0</v>
      </c>
      <c r="F1211" s="1">
        <v>0</v>
      </c>
      <c r="G1211" s="2">
        <f t="shared" si="22"/>
        <v>17844159.975120001</v>
      </c>
      <c r="H1211" s="2">
        <f t="shared" si="23"/>
        <v>0.26999999955296516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2459651</v>
      </c>
      <c r="D1212" s="1">
        <f>BILANCA!E235</f>
        <v>14083378.43</v>
      </c>
      <c r="E1212" s="1">
        <v>0</v>
      </c>
      <c r="F1212" s="1">
        <v>0</v>
      </c>
      <c r="G1212" s="2">
        <f t="shared" si="22"/>
        <v>7013447.3999399999</v>
      </c>
      <c r="H1212" s="2">
        <f t="shared" si="23"/>
        <v>0.42999999970197678</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12356820</v>
      </c>
      <c r="D1213" s="1">
        <f>BILANCA!E236</f>
        <v>17640315.84</v>
      </c>
      <c r="E1213" s="1">
        <v>0</v>
      </c>
      <c r="F1213" s="1">
        <v>0</v>
      </c>
      <c r="G1213" s="2">
        <f t="shared" si="22"/>
        <v>10956613.886400001</v>
      </c>
      <c r="H1213" s="2">
        <f t="shared" si="23"/>
        <v>0.16000000014901161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20046844570.699997</v>
      </c>
      <c r="D1214" s="1">
        <f>BILANCA!E237</f>
        <v>22823969975.630005</v>
      </c>
      <c r="E1214" s="1">
        <v>0</v>
      </c>
      <c r="F1214" s="1">
        <v>0</v>
      </c>
      <c r="G1214" s="2">
        <f t="shared" si="22"/>
        <v>15175495224.572762</v>
      </c>
      <c r="H1214" s="2">
        <f t="shared" si="23"/>
        <v>0.6699981689453125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20760268991.359997</v>
      </c>
      <c r="D1215" s="1">
        <f>BILANCA!E238</f>
        <v>23049411102.750004</v>
      </c>
      <c r="E1215" s="1">
        <v>0</v>
      </c>
      <c r="F1215" s="1">
        <v>0</v>
      </c>
      <c r="G1215" s="2">
        <f t="shared" si="22"/>
        <v>15511309157.671522</v>
      </c>
      <c r="H1215" s="2">
        <f t="shared" si="23"/>
        <v>0.60999298095703125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23982554145.359997</v>
      </c>
      <c r="D1216" s="1">
        <f>BILANCA!E239</f>
        <v>25607299753.820004</v>
      </c>
      <c r="E1216" s="1">
        <v>0</v>
      </c>
      <c r="F1216" s="1">
        <v>0</v>
      </c>
      <c r="G1216" s="2">
        <f t="shared" si="22"/>
        <v>17520936801.149002</v>
      </c>
      <c r="H1216" s="2">
        <f t="shared" si="23"/>
        <v>0.5399932861328125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22404193862.169998</v>
      </c>
      <c r="D1217" s="1">
        <f>BILANCA!E240</f>
        <v>24006332274.580002</v>
      </c>
      <c r="E1217" s="1">
        <v>0</v>
      </c>
      <c r="F1217" s="1">
        <v>0</v>
      </c>
      <c r="G1217" s="2">
        <f t="shared" si="22"/>
        <v>16477544868.251221</v>
      </c>
      <c r="H1217" s="2">
        <f t="shared" si="23"/>
        <v>0.589996337890625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1578360283.1900001</v>
      </c>
      <c r="D1218" s="1">
        <f>BILANCA!E241</f>
        <v>1600967479.24</v>
      </c>
      <c r="E1218" s="1">
        <v>0</v>
      </c>
      <c r="F1218" s="1">
        <v>0</v>
      </c>
      <c r="G1218" s="2">
        <f t="shared" si="22"/>
        <v>1123369381.79245</v>
      </c>
      <c r="H1218" s="2">
        <f t="shared" si="23"/>
        <v>0.43000006675720215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3222285154</v>
      </c>
      <c r="D1219" s="1">
        <f>BILANCA!E242</f>
        <v>2557888651.0700002</v>
      </c>
      <c r="E1219" s="1">
        <v>0</v>
      </c>
      <c r="F1219" s="1">
        <v>0</v>
      </c>
      <c r="G1219" s="2">
        <f t="shared" si="22"/>
        <v>1967782739.6490402</v>
      </c>
      <c r="H1219" s="2">
        <f t="shared" si="23"/>
        <v>7.0000171661376953E-2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3197609300</v>
      </c>
      <c r="D1220" s="1">
        <f>BILANCA!E243</f>
        <v>2539824601.6500001</v>
      </c>
      <c r="E1220" s="1">
        <v>0</v>
      </c>
      <c r="F1220" s="1">
        <v>0</v>
      </c>
      <c r="G1220" s="2">
        <f t="shared" si="22"/>
        <v>1961710265.2821</v>
      </c>
      <c r="H1220" s="2">
        <f t="shared" si="23"/>
        <v>0.34999990463256836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24675854</v>
      </c>
      <c r="D1221" s="1">
        <f>BILANCA!E244</f>
        <v>18064049.420000002</v>
      </c>
      <c r="E1221" s="1">
        <v>0</v>
      </c>
      <c r="F1221" s="1">
        <v>0</v>
      </c>
      <c r="G1221" s="2">
        <f t="shared" si="22"/>
        <v>14471340.77592</v>
      </c>
      <c r="H1221" s="2">
        <f t="shared" si="23"/>
        <v>0.42000000178813934</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-1454656476.3699999</v>
      </c>
      <c r="D1222" s="1">
        <f>BILANCA!E245</f>
        <v>-908239460.95000076</v>
      </c>
      <c r="E1222" s="1">
        <v>0</v>
      </c>
      <c r="F1222" s="1">
        <v>0</v>
      </c>
      <c r="G1222" s="2">
        <f t="shared" si="22"/>
        <v>-781801360.18653035</v>
      </c>
      <c r="H1222" s="2">
        <f t="shared" si="23"/>
        <v>0.41999912261962891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6526775367.8699999</v>
      </c>
      <c r="D1223" s="1">
        <f>BILANCA!E246</f>
        <v>7882479382.7299995</v>
      </c>
      <c r="E1223" s="1">
        <v>0</v>
      </c>
      <c r="F1223" s="1">
        <v>0</v>
      </c>
      <c r="G1223" s="2">
        <f t="shared" si="22"/>
        <v>5350016191.9991999</v>
      </c>
      <c r="H1223" s="2">
        <f t="shared" si="23"/>
        <v>0.40000057220458984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3970752692.8699999</v>
      </c>
      <c r="D1224" s="1">
        <f>BILANCA!E247</f>
        <v>5949579331.9099998</v>
      </c>
      <c r="E1224" s="1">
        <v>0</v>
      </c>
      <c r="F1224" s="1">
        <v>0</v>
      </c>
      <c r="G1224" s="2">
        <f t="shared" si="22"/>
        <v>3824648636.9622898</v>
      </c>
      <c r="H1224" s="2">
        <f t="shared" si="23"/>
        <v>0.22000026702880859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2556022675</v>
      </c>
      <c r="D1226" s="1">
        <f>BILANCA!E249</f>
        <v>1932900050.8199999</v>
      </c>
      <c r="E1226" s="1">
        <v>0</v>
      </c>
      <c r="F1226" s="1">
        <v>0</v>
      </c>
      <c r="G1226" s="2">
        <f t="shared" si="22"/>
        <v>1560502934.7235198</v>
      </c>
      <c r="H1226" s="2">
        <f t="shared" si="23"/>
        <v>0.18000006675720215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7981431844.2399998</v>
      </c>
      <c r="D1227" s="1">
        <f>BILANCA!E250</f>
        <v>8790718843.6800003</v>
      </c>
      <c r="E1227" s="1">
        <v>0</v>
      </c>
      <c r="F1227" s="1">
        <v>0</v>
      </c>
      <c r="G1227" s="2">
        <f t="shared" si="22"/>
        <v>6237340165.7103996</v>
      </c>
      <c r="H1227" s="2">
        <f t="shared" si="23"/>
        <v>0.55999946594238281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7981431844.2399998</v>
      </c>
      <c r="D1229" s="1">
        <f>BILANCA!E252</f>
        <v>8790718843.6800003</v>
      </c>
      <c r="E1229" s="1">
        <v>0</v>
      </c>
      <c r="F1229" s="1">
        <v>0</v>
      </c>
      <c r="G1229" s="2">
        <f t="shared" si="22"/>
        <v>6288465904.7735996</v>
      </c>
      <c r="H1229" s="2">
        <f t="shared" si="23"/>
        <v>0.55999946594238281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3733</v>
      </c>
      <c r="D1231" s="1">
        <f>BILANCA!E254</f>
        <v>3445.26</v>
      </c>
      <c r="E1231" s="1">
        <v>0</v>
      </c>
      <c r="F1231" s="1">
        <v>0</v>
      </c>
      <c r="G1231" s="2">
        <f>B1231/1000*C1231+B1231/500*D1231</f>
        <v>2634.6329599999999</v>
      </c>
      <c r="H1231" s="2">
        <f>ABS(C1231-ROUND(C1231,0))+ABS(D1231-ROUND(D1231,0))</f>
        <v>0.26000000000021828</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718050692.71000004</v>
      </c>
      <c r="D1232" s="1">
        <f>BILANCA!E255</f>
        <v>660330296.54999995</v>
      </c>
      <c r="E1232" s="1">
        <v>0</v>
      </c>
      <c r="F1232" s="1">
        <v>0</v>
      </c>
      <c r="G1232" s="2">
        <f t="shared" si="22"/>
        <v>507639110.16668999</v>
      </c>
      <c r="H1232" s="2">
        <f t="shared" si="23"/>
        <v>0.74000000953674316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23113106</v>
      </c>
      <c r="D1233" s="1">
        <f>BILANCA!E256</f>
        <v>22467382.850000001</v>
      </c>
      <c r="E1233" s="1">
        <v>0</v>
      </c>
      <c r="F1233" s="1">
        <v>0</v>
      </c>
      <c r="G1233" s="2">
        <f t="shared" si="22"/>
        <v>17011967.925000001</v>
      </c>
      <c r="H1233" s="2">
        <f t="shared" si="23"/>
        <v>0.14999999850988388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71990</v>
      </c>
      <c r="D1234" s="1">
        <f>BILANCA!E257</f>
        <v>4099.6899999999996</v>
      </c>
      <c r="E1234" s="1">
        <v>0</v>
      </c>
      <c r="F1234" s="1">
        <v>0</v>
      </c>
      <c r="G1234" s="2">
        <f t="shared" si="22"/>
        <v>20127.534380000001</v>
      </c>
      <c r="H1234" s="2">
        <f t="shared" si="23"/>
        <v>0.31000000000040018</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10251321106.809999</v>
      </c>
      <c r="D1236" s="1">
        <f>BILANCA!E259</f>
        <v>9449081569.2199993</v>
      </c>
      <c r="E1236" s="1">
        <v>0</v>
      </c>
      <c r="F1236" s="1">
        <v>0</v>
      </c>
      <c r="G1236" s="2">
        <f t="shared" si="22"/>
        <v>7374819514.0482502</v>
      </c>
      <c r="H1236" s="2">
        <f t="shared" si="23"/>
        <v>0.40999984741210938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10251321106.809999</v>
      </c>
      <c r="D1237" s="1">
        <f>BILANCA!E260</f>
        <v>9449081569.2199993</v>
      </c>
      <c r="E1237" s="1">
        <v>0</v>
      </c>
      <c r="F1237" s="1">
        <v>0</v>
      </c>
      <c r="G1237" s="2">
        <f t="shared" si="22"/>
        <v>7403968998.2934999</v>
      </c>
      <c r="H1237" s="2">
        <f t="shared" si="23"/>
        <v>0.40999984741210938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8843899</v>
      </c>
      <c r="D1238" s="1">
        <f>BILANCA!E262</f>
        <v>11201159.98</v>
      </c>
      <c r="E1238" s="1">
        <v>0</v>
      </c>
      <c r="F1238" s="1">
        <v>0</v>
      </c>
      <c r="G1238" s="2">
        <f t="shared" si="22"/>
        <v>7967785.8348000003</v>
      </c>
      <c r="H1238" s="2">
        <f t="shared" si="23"/>
        <v>1.9999999552965164E-2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1644882</v>
      </c>
      <c r="D1239" s="1">
        <f>BILANCA!E263</f>
        <v>1516630.27</v>
      </c>
      <c r="E1239" s="1">
        <v>0</v>
      </c>
      <c r="F1239" s="1">
        <v>0</v>
      </c>
      <c r="G1239" s="2">
        <f t="shared" si="22"/>
        <v>1197604.4902400002</v>
      </c>
      <c r="H1239" s="2">
        <f t="shared" si="23"/>
        <v>0.27000000001862645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2478605604.6999998</v>
      </c>
      <c r="D1240" s="1">
        <f>BILANCA!E264</f>
        <v>2243628269.3699999</v>
      </c>
      <c r="E1240" s="1">
        <v>0</v>
      </c>
      <c r="F1240" s="1">
        <v>0</v>
      </c>
      <c r="G1240" s="2">
        <f t="shared" si="22"/>
        <v>1790226570.86408</v>
      </c>
      <c r="H1240" s="2">
        <f t="shared" si="23"/>
        <v>0.67000007629394531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156038418</v>
      </c>
      <c r="D1241" s="1">
        <f>BILANCA!E265</f>
        <v>137169114.88</v>
      </c>
      <c r="E1241" s="1">
        <v>0</v>
      </c>
      <c r="F1241" s="1">
        <v>0</v>
      </c>
      <c r="G1241" s="2">
        <f t="shared" si="22"/>
        <v>111037175.12208</v>
      </c>
      <c r="H1241" s="2">
        <f t="shared" si="23"/>
        <v>0.12000000476837158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157454958</v>
      </c>
      <c r="D1242" s="1">
        <f>BILANCA!E266</f>
        <v>144039345.19</v>
      </c>
      <c r="E1242" s="1">
        <v>0</v>
      </c>
      <c r="F1242" s="1">
        <v>0</v>
      </c>
      <c r="G1242" s="2">
        <f t="shared" ref="G1242:G1479" si="24">B1242/1000*C1242+B1242/500*D1242</f>
        <v>115393214.93042001</v>
      </c>
      <c r="H1242" s="2">
        <f t="shared" si="23"/>
        <v>0.18999999761581421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8243610</v>
      </c>
      <c r="D1243" s="1">
        <f>BILANCA!E267</f>
        <v>9821211.9000000004</v>
      </c>
      <c r="E1243" s="1">
        <v>0</v>
      </c>
      <c r="F1243" s="1">
        <v>0</v>
      </c>
      <c r="G1243" s="2">
        <f t="shared" si="24"/>
        <v>7250368.7880000006</v>
      </c>
      <c r="H1243" s="2">
        <f t="shared" si="23"/>
        <v>9.999999962747097E-2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25737853.420000002</v>
      </c>
      <c r="D1244" s="1">
        <f>BILANCA!E268</f>
        <v>27402647.129999999</v>
      </c>
      <c r="E1244" s="1">
        <v>0</v>
      </c>
      <c r="F1244" s="1">
        <v>0</v>
      </c>
      <c r="G1244" s="2">
        <f t="shared" si="24"/>
        <v>21021761.54448</v>
      </c>
      <c r="H1244" s="2">
        <f t="shared" si="23"/>
        <v>0.55000000074505806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7735799.7000000002</v>
      </c>
      <c r="D1245" s="1">
        <f>BILANCA!E269</f>
        <v>9506184.8800000008</v>
      </c>
      <c r="E1245" s="1">
        <v>0</v>
      </c>
      <c r="F1245" s="1">
        <v>0</v>
      </c>
      <c r="G1245" s="2">
        <f t="shared" si="24"/>
        <v>7008020.3985200003</v>
      </c>
      <c r="H1245" s="2">
        <f t="shared" si="23"/>
        <v>0.41999999899417162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163561</v>
      </c>
      <c r="D1246" s="1">
        <f>BILANCA!E270</f>
        <v>7488.16</v>
      </c>
      <c r="E1246" s="1">
        <v>0</v>
      </c>
      <c r="F1246" s="1">
        <v>0</v>
      </c>
      <c r="G1246" s="2">
        <f t="shared" si="24"/>
        <v>46955.315160000006</v>
      </c>
      <c r="H1246" s="2">
        <f t="shared" si="23"/>
        <v>0.15999999999985448</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6045184</v>
      </c>
      <c r="D1247" s="1">
        <f>BILANCA!E271</f>
        <v>5242120.67</v>
      </c>
      <c r="E1247" s="1">
        <v>0</v>
      </c>
      <c r="F1247" s="1">
        <v>0</v>
      </c>
      <c r="G1247" s="2">
        <f t="shared" si="24"/>
        <v>4363768.2897600001</v>
      </c>
      <c r="H1247" s="2">
        <f t="shared" si="23"/>
        <v>0.33000000007450581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22800.65</v>
      </c>
      <c r="E1248" s="1">
        <v>0</v>
      </c>
      <c r="F1248" s="1">
        <v>0</v>
      </c>
      <c r="G1248" s="2">
        <f t="shared" si="24"/>
        <v>12084.344500000001</v>
      </c>
      <c r="H1248" s="2">
        <f t="shared" si="23"/>
        <v>0.34999999999854481</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17850</v>
      </c>
      <c r="D1259" s="1">
        <f>BILANCA!E283</f>
        <v>17850</v>
      </c>
      <c r="E1259" s="1">
        <v>0</v>
      </c>
      <c r="F1259" s="1">
        <v>0</v>
      </c>
      <c r="G1259" s="2">
        <f t="shared" si="25"/>
        <v>14779.800000000001</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626166872.86000001</v>
      </c>
      <c r="D1263" s="1">
        <f>BILANCA!E287</f>
        <v>515152736.58999997</v>
      </c>
      <c r="E1263" s="1">
        <v>0</v>
      </c>
      <c r="F1263" s="1">
        <v>0</v>
      </c>
      <c r="G1263" s="2">
        <f t="shared" si="24"/>
        <v>463812256.89120007</v>
      </c>
      <c r="H1263" s="2">
        <f t="shared" si="23"/>
        <v>0.55000001192092896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1282020168.98</v>
      </c>
      <c r="D1264" s="1">
        <f>BILANCA!E288</f>
        <v>1228033673.9200001</v>
      </c>
      <c r="E1264" s="1">
        <v>0</v>
      </c>
      <c r="F1264" s="1">
        <v>0</v>
      </c>
      <c r="G1264" s="2">
        <f t="shared" si="24"/>
        <v>1050402592.2264202</v>
      </c>
      <c r="H1264" s="2">
        <f t="shared" si="23"/>
        <v>9.9999904632568359E-2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131028297.08</v>
      </c>
      <c r="D1265" s="1">
        <f>BILANCA!E289</f>
        <v>81444103.219999999</v>
      </c>
      <c r="E1265" s="1">
        <v>0</v>
      </c>
      <c r="F1265" s="1">
        <v>0</v>
      </c>
      <c r="G1265" s="2">
        <f t="shared" si="24"/>
        <v>82884453.992639989</v>
      </c>
      <c r="H1265" s="2">
        <f t="shared" si="23"/>
        <v>0.29999999701976776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128435769</v>
      </c>
      <c r="D1266" s="1">
        <f>BILANCA!E290</f>
        <v>141273069.84999999</v>
      </c>
      <c r="E1266" s="1">
        <v>0</v>
      </c>
      <c r="F1266" s="1">
        <v>0</v>
      </c>
      <c r="G1266" s="2">
        <f t="shared" si="24"/>
        <v>116307880.16209999</v>
      </c>
      <c r="H1266" s="2">
        <f t="shared" si="23"/>
        <v>0.15000000596046448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1320311</v>
      </c>
      <c r="D1269" s="1">
        <f>BILANCA!E293</f>
        <v>1308502.78</v>
      </c>
      <c r="E1269" s="1">
        <v>0</v>
      </c>
      <c r="F1269" s="1">
        <v>0</v>
      </c>
      <c r="G1269" s="2">
        <f t="shared" si="24"/>
        <v>1126072.5361599999</v>
      </c>
      <c r="H1269" s="2">
        <f t="shared" si="23"/>
        <v>0.21999999997206032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3158069715</v>
      </c>
      <c r="D1270" s="1">
        <f>BILANCA!E294</f>
        <v>2485605816.8499999</v>
      </c>
      <c r="E1270" s="1">
        <v>0</v>
      </c>
      <c r="F1270" s="1">
        <v>0</v>
      </c>
      <c r="G1270" s="2">
        <f t="shared" si="24"/>
        <v>2333103747.0768995</v>
      </c>
      <c r="H1270" s="2">
        <f t="shared" si="23"/>
        <v>0.15000009536743164</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235388076</v>
      </c>
      <c r="D1271" s="1">
        <f>BILANCA!E295</f>
        <v>282788054.69</v>
      </c>
      <c r="E1271" s="1">
        <v>0</v>
      </c>
      <c r="F1271" s="1">
        <v>0</v>
      </c>
      <c r="G1271" s="2">
        <f t="shared" si="24"/>
        <v>230677685.38944</v>
      </c>
      <c r="H1271" s="2">
        <f t="shared" si="23"/>
        <v>0.31000000238418579</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700324</v>
      </c>
      <c r="D1272" s="1">
        <f>BILANCA!E296</f>
        <v>679262.52</v>
      </c>
      <c r="E1272" s="1">
        <v>0</v>
      </c>
      <c r="F1272" s="1">
        <v>0</v>
      </c>
      <c r="G1272" s="2">
        <f t="shared" si="24"/>
        <v>595007.37256000005</v>
      </c>
      <c r="H1272" s="2">
        <f t="shared" si="23"/>
        <v>0.47999999998137355</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14644804.5</v>
      </c>
      <c r="D1273" s="1">
        <f>BILANCA!E297</f>
        <v>12270341.140000001</v>
      </c>
      <c r="E1273" s="1">
        <v>0</v>
      </c>
      <c r="F1273" s="1">
        <v>0</v>
      </c>
      <c r="G1273" s="2">
        <f t="shared" si="24"/>
        <v>11363791.166200001</v>
      </c>
      <c r="H1273" s="2">
        <f t="shared" si="23"/>
        <v>0.64000000059604645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21081462.91</v>
      </c>
      <c r="D1274" s="1">
        <f>BILANCA!E298</f>
        <v>10315909.98</v>
      </c>
      <c r="E1274" s="1">
        <v>0</v>
      </c>
      <c r="F1274" s="1">
        <v>0</v>
      </c>
      <c r="G1274" s="2">
        <f t="shared" si="24"/>
        <v>12138565.315169999</v>
      </c>
      <c r="H1274" s="2">
        <f t="shared" si="23"/>
        <v>0.10999999940395355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22893097</v>
      </c>
      <c r="D1275" s="1">
        <f>BILANCA!E299</f>
        <v>10298584.1</v>
      </c>
      <c r="E1275" s="1">
        <v>0</v>
      </c>
      <c r="F1275" s="1">
        <v>0</v>
      </c>
      <c r="G1275" s="2">
        <f t="shared" si="24"/>
        <v>12699157.4384</v>
      </c>
      <c r="H1275" s="2">
        <f t="shared" si="23"/>
        <v>9.999999962747097E-2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1563914</v>
      </c>
      <c r="D1277" s="1">
        <f>BILANCA!E301</f>
        <v>801269.85</v>
      </c>
      <c r="E1277" s="1">
        <v>0</v>
      </c>
      <c r="F1277" s="1">
        <v>0</v>
      </c>
      <c r="G1277" s="2">
        <f t="shared" si="24"/>
        <v>930937.38779999991</v>
      </c>
      <c r="H1277" s="2">
        <f t="shared" si="23"/>
        <v>0.15000000002328306</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9185485.2300000004</v>
      </c>
      <c r="D1278" s="1">
        <f>BILANCA!E302</f>
        <v>11206783.17</v>
      </c>
      <c r="E1278" s="1">
        <v>0</v>
      </c>
      <c r="F1278" s="1">
        <v>0</v>
      </c>
      <c r="G1278" s="2">
        <f t="shared" si="24"/>
        <v>9321720.2131500002</v>
      </c>
      <c r="H1278" s="2">
        <f t="shared" si="23"/>
        <v>0.40000000037252903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4755384</v>
      </c>
      <c r="D1285" s="1">
        <f>BILANCA!E309</f>
        <v>1088687.6000000001</v>
      </c>
      <c r="E1285" s="1">
        <v>0</v>
      </c>
      <c r="F1285" s="1">
        <v>0</v>
      </c>
      <c r="G1285" s="2">
        <f t="shared" si="24"/>
        <v>2093693.2784</v>
      </c>
      <c r="H1285" s="2">
        <f t="shared" si="23"/>
        <v>0.39999999990686774</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538061</v>
      </c>
      <c r="D1288" s="1">
        <f>BILANCA!E312</f>
        <v>222363.23</v>
      </c>
      <c r="E1288" s="1">
        <v>0</v>
      </c>
      <c r="F1288" s="1">
        <v>0</v>
      </c>
      <c r="G1288" s="2">
        <f t="shared" si="24"/>
        <v>299750.1753</v>
      </c>
      <c r="H1288" s="2">
        <f t="shared" si="23"/>
        <v>0.23000000001047738</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578966335</v>
      </c>
      <c r="D1289" s="1">
        <f>BILANCA!E313</f>
        <v>301896053.01999998</v>
      </c>
      <c r="E1289" s="1">
        <v>0</v>
      </c>
      <c r="F1289" s="1">
        <v>0</v>
      </c>
      <c r="G1289" s="2">
        <f t="shared" si="24"/>
        <v>361924082.95823997</v>
      </c>
      <c r="H1289" s="2">
        <f t="shared" si="23"/>
        <v>1.9999980926513672E-2</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993202019</v>
      </c>
      <c r="D1299" s="6">
        <f>'RAS-funkcijski'!E5</f>
        <v>935763905.55999994</v>
      </c>
      <c r="E1299" s="6">
        <v>0</v>
      </c>
      <c r="F1299" s="6">
        <v>0</v>
      </c>
      <c r="G1299" s="7">
        <f t="shared" si="24"/>
        <v>2864729.8301200001</v>
      </c>
      <c r="H1299" s="7">
        <f t="shared" si="23"/>
        <v>0.44000005722045898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937913759</v>
      </c>
      <c r="D1300" s="1">
        <f>'RAS-funkcijski'!E6</f>
        <v>887446155.75999999</v>
      </c>
      <c r="E1300" s="1">
        <v>0</v>
      </c>
      <c r="F1300" s="1">
        <v>0</v>
      </c>
      <c r="G1300" s="2">
        <f t="shared" si="24"/>
        <v>5425612.1410400001</v>
      </c>
      <c r="H1300" s="2">
        <f t="shared" si="23"/>
        <v>0.24000000953674316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921560649</v>
      </c>
      <c r="D1301" s="1">
        <f>'RAS-funkcijski'!E7</f>
        <v>883802626.73000002</v>
      </c>
      <c r="E1301" s="1">
        <v>0</v>
      </c>
      <c r="F1301" s="1">
        <v>0</v>
      </c>
      <c r="G1301" s="2">
        <f t="shared" si="24"/>
        <v>8067497.7073800005</v>
      </c>
      <c r="H1301" s="2">
        <f t="shared" si="23"/>
        <v>0.26999998092651367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16353110</v>
      </c>
      <c r="D1303" s="1">
        <f>'RAS-funkcijski'!E9</f>
        <v>3643529.03</v>
      </c>
      <c r="E1303" s="1">
        <v>0</v>
      </c>
      <c r="F1303" s="1">
        <v>0</v>
      </c>
      <c r="G1303" s="2">
        <f t="shared" si="24"/>
        <v>118200.84030000001</v>
      </c>
      <c r="H1303" s="2">
        <f t="shared" si="23"/>
        <v>2.9999999795109034E-2</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17306621</v>
      </c>
      <c r="D1307" s="1">
        <f>'RAS-funkcijski'!E13</f>
        <v>19690191.050000001</v>
      </c>
      <c r="E1307" s="1">
        <v>0</v>
      </c>
      <c r="F1307" s="1">
        <v>0</v>
      </c>
      <c r="G1307" s="2">
        <f t="shared" si="24"/>
        <v>510183.02789999999</v>
      </c>
      <c r="H1307" s="2">
        <f t="shared" si="23"/>
        <v>5.000000074505806E-2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17306621</v>
      </c>
      <c r="D1308" s="1">
        <f>'RAS-funkcijski'!E14</f>
        <v>19690191.050000001</v>
      </c>
      <c r="E1308" s="1">
        <v>0</v>
      </c>
      <c r="F1308" s="1">
        <v>0</v>
      </c>
      <c r="G1308" s="2">
        <f t="shared" si="24"/>
        <v>566870.03099999996</v>
      </c>
      <c r="H1308" s="2">
        <f t="shared" si="23"/>
        <v>5.000000074505806E-2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3868702</v>
      </c>
      <c r="D1312" s="1">
        <f>'RAS-funkcijski'!E18</f>
        <v>5534117.6900000004</v>
      </c>
      <c r="E1312" s="1">
        <v>0</v>
      </c>
      <c r="F1312" s="1">
        <v>0</v>
      </c>
      <c r="G1312" s="2">
        <f t="shared" si="24"/>
        <v>209117.12332000001</v>
      </c>
      <c r="H1312" s="2">
        <f t="shared" si="23"/>
        <v>0.30999999959021807</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18772710</v>
      </c>
      <c r="D1313" s="1">
        <f>'RAS-funkcijski'!E19</f>
        <v>28627.62</v>
      </c>
      <c r="E1313" s="1">
        <v>0</v>
      </c>
      <c r="F1313" s="1">
        <v>0</v>
      </c>
      <c r="G1313" s="2">
        <f t="shared" si="24"/>
        <v>282449.47859999997</v>
      </c>
      <c r="H1313" s="2">
        <f t="shared" si="23"/>
        <v>0.38000000000101863</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15340227</v>
      </c>
      <c r="D1314" s="1">
        <f>'RAS-funkcijski'!E20</f>
        <v>23064813.440000001</v>
      </c>
      <c r="E1314" s="1">
        <v>0</v>
      </c>
      <c r="F1314" s="1">
        <v>0</v>
      </c>
      <c r="G1314" s="2">
        <f t="shared" si="24"/>
        <v>983517.66208000004</v>
      </c>
      <c r="H1314" s="2">
        <f t="shared" si="23"/>
        <v>0.44000000134110451</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110458411</v>
      </c>
      <c r="D1322" s="1">
        <f>'RAS-funkcijski'!E28</f>
        <v>109263047.61000001</v>
      </c>
      <c r="E1322" s="1">
        <v>0</v>
      </c>
      <c r="F1322" s="1">
        <v>0</v>
      </c>
      <c r="G1322" s="2">
        <f t="shared" si="24"/>
        <v>7895628.1492800005</v>
      </c>
      <c r="H1322" s="2">
        <f t="shared" si="23"/>
        <v>0.38999998569488525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100918739</v>
      </c>
      <c r="D1324" s="1">
        <f>'RAS-funkcijski'!E30</f>
        <v>98385958.790000007</v>
      </c>
      <c r="E1324" s="1">
        <v>0</v>
      </c>
      <c r="F1324" s="1">
        <v>0</v>
      </c>
      <c r="G1324" s="2">
        <f t="shared" si="24"/>
        <v>7739957.0710800001</v>
      </c>
      <c r="H1324" s="2">
        <f t="shared" si="23"/>
        <v>0.20999999344348907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15365</v>
      </c>
      <c r="D1325" s="1">
        <f>'RAS-funkcijski'!E31</f>
        <v>15328.11</v>
      </c>
      <c r="E1325" s="1">
        <v>0</v>
      </c>
      <c r="F1325" s="1">
        <v>0</v>
      </c>
      <c r="G1325" s="2">
        <f t="shared" si="24"/>
        <v>1242.57294</v>
      </c>
      <c r="H1325" s="2">
        <f t="shared" si="23"/>
        <v>0.11000000000058208</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9524307</v>
      </c>
      <c r="D1328" s="1">
        <f>'RAS-funkcijski'!E34</f>
        <v>10861760.710000001</v>
      </c>
      <c r="E1328" s="1">
        <v>0</v>
      </c>
      <c r="F1328" s="1">
        <v>0</v>
      </c>
      <c r="G1328" s="2">
        <f t="shared" si="24"/>
        <v>937434.85259999998</v>
      </c>
      <c r="H1328" s="2">
        <f t="shared" si="23"/>
        <v>0.28999999910593033</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1408421936.22</v>
      </c>
      <c r="D1329" s="1">
        <f>'RAS-funkcijski'!E35</f>
        <v>1236914667.5700002</v>
      </c>
      <c r="E1329" s="1">
        <v>0</v>
      </c>
      <c r="F1329" s="1">
        <v>0</v>
      </c>
      <c r="G1329" s="2">
        <f t="shared" si="24"/>
        <v>120349789.41216001</v>
      </c>
      <c r="H1329" s="2">
        <f t="shared" si="23"/>
        <v>0.64999985694885254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46356373.780000001</v>
      </c>
      <c r="D1333" s="1">
        <f>'RAS-funkcijski'!E39</f>
        <v>37178256.339999996</v>
      </c>
      <c r="E1333" s="1">
        <v>0</v>
      </c>
      <c r="F1333" s="1">
        <v>0</v>
      </c>
      <c r="G1333" s="2">
        <f t="shared" si="24"/>
        <v>4224951.0261000004</v>
      </c>
      <c r="H1333" s="2">
        <f t="shared" si="23"/>
        <v>0.55999999493360519</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5781287</v>
      </c>
      <c r="D1334" s="1">
        <f>'RAS-funkcijski'!E40</f>
        <v>4867381.0999999996</v>
      </c>
      <c r="E1334" s="1">
        <v>0</v>
      </c>
      <c r="F1334" s="1">
        <v>0</v>
      </c>
      <c r="G1334" s="2">
        <f t="shared" si="24"/>
        <v>558577.77119999996</v>
      </c>
      <c r="H1334" s="2">
        <f t="shared" si="23"/>
        <v>9.999999962747097E-2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40050667.780000001</v>
      </c>
      <c r="D1335" s="1">
        <f>'RAS-funkcijski'!E41</f>
        <v>31771962.620000001</v>
      </c>
      <c r="E1335" s="1">
        <v>0</v>
      </c>
      <c r="F1335" s="1">
        <v>0</v>
      </c>
      <c r="G1335" s="2">
        <f t="shared" si="24"/>
        <v>3832999.9417400002</v>
      </c>
      <c r="H1335" s="2">
        <f t="shared" si="23"/>
        <v>0.59999999776482582</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524419</v>
      </c>
      <c r="D1336" s="1">
        <f>'RAS-funkcijski'!E42</f>
        <v>538912.62</v>
      </c>
      <c r="E1336" s="1">
        <v>0</v>
      </c>
      <c r="F1336" s="1">
        <v>0</v>
      </c>
      <c r="G1336" s="2">
        <f t="shared" si="24"/>
        <v>60885.28112</v>
      </c>
      <c r="H1336" s="2">
        <f t="shared" si="23"/>
        <v>0.38000000000465661</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37881862</v>
      </c>
      <c r="D1337" s="1">
        <f>'RAS-funkcijski'!E43</f>
        <v>3536739.44</v>
      </c>
      <c r="E1337" s="1">
        <v>0</v>
      </c>
      <c r="F1337" s="1">
        <v>0</v>
      </c>
      <c r="G1337" s="2">
        <f t="shared" si="24"/>
        <v>1753258.2943199999</v>
      </c>
      <c r="H1337" s="2">
        <f t="shared" si="23"/>
        <v>0.43999999994412065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37881862</v>
      </c>
      <c r="D1343" s="1">
        <f>'RAS-funkcijski'!E49</f>
        <v>3536739.44</v>
      </c>
      <c r="E1343" s="1">
        <v>0</v>
      </c>
      <c r="F1343" s="1">
        <v>0</v>
      </c>
      <c r="G1343" s="2">
        <f t="shared" si="24"/>
        <v>2022990.3396000001</v>
      </c>
      <c r="H1343" s="2">
        <f t="shared" si="27"/>
        <v>0.43999999994412065</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1150198657</v>
      </c>
      <c r="D1348" s="1">
        <f>'RAS-funkcijski'!E54</f>
        <v>1054747483.21</v>
      </c>
      <c r="E1348" s="1">
        <v>0</v>
      </c>
      <c r="F1348" s="1">
        <v>0</v>
      </c>
      <c r="G1348" s="2">
        <f t="shared" si="24"/>
        <v>162984681.171</v>
      </c>
      <c r="H1348" s="2">
        <f t="shared" si="27"/>
        <v>0.21000003814697266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1149478657</v>
      </c>
      <c r="D1349" s="1">
        <f>'RAS-funkcijski'!E55</f>
        <v>1054027483.21</v>
      </c>
      <c r="E1349" s="1">
        <v>0</v>
      </c>
      <c r="F1349" s="1">
        <v>0</v>
      </c>
      <c r="G1349" s="2">
        <f t="shared" si="24"/>
        <v>166134214.79442</v>
      </c>
      <c r="H1349" s="2">
        <f t="shared" si="27"/>
        <v>0.21000003814697266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720000</v>
      </c>
      <c r="D1353" s="1">
        <f>'RAS-funkcijski'!E59</f>
        <v>720000</v>
      </c>
      <c r="E1353" s="1">
        <v>0</v>
      </c>
      <c r="F1353" s="1">
        <v>0</v>
      </c>
      <c r="G1353" s="2">
        <f t="shared" si="24"/>
        <v>118800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34359768.439999998</v>
      </c>
      <c r="D1355" s="1">
        <f>'RAS-funkcijski'!E61</f>
        <v>47193300.030000001</v>
      </c>
      <c r="E1355" s="1">
        <v>0</v>
      </c>
      <c r="F1355" s="1">
        <v>0</v>
      </c>
      <c r="G1355" s="2">
        <f t="shared" si="24"/>
        <v>7338543.0044999998</v>
      </c>
      <c r="H1355" s="2">
        <f t="shared" si="27"/>
        <v>0.4699999988079071</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34259757.439999998</v>
      </c>
      <c r="D1358" s="1">
        <f>'RAS-funkcijski'!E64</f>
        <v>47130800.030000001</v>
      </c>
      <c r="E1358" s="1">
        <v>0</v>
      </c>
      <c r="F1358" s="1">
        <v>0</v>
      </c>
      <c r="G1358" s="2">
        <f t="shared" si="24"/>
        <v>7711281.4499999993</v>
      </c>
      <c r="H1358" s="2">
        <f t="shared" si="27"/>
        <v>0.4699999988079071</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100011</v>
      </c>
      <c r="D1359" s="1">
        <f>'RAS-funkcijski'!E65</f>
        <v>62500</v>
      </c>
      <c r="E1359" s="1">
        <v>0</v>
      </c>
      <c r="F1359" s="1">
        <v>0</v>
      </c>
      <c r="G1359" s="2">
        <f t="shared" si="24"/>
        <v>13725.671</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72783054</v>
      </c>
      <c r="D1360" s="1">
        <f>'RAS-funkcijski'!E66</f>
        <v>47795329.399999999</v>
      </c>
      <c r="E1360" s="1">
        <v>0</v>
      </c>
      <c r="F1360" s="1">
        <v>0</v>
      </c>
      <c r="G1360" s="2">
        <f t="shared" si="24"/>
        <v>10439170.193599999</v>
      </c>
      <c r="H1360" s="2">
        <f t="shared" si="27"/>
        <v>0.39999999850988388</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72783054</v>
      </c>
      <c r="D1363" s="1">
        <f>'RAS-funkcijski'!E69</f>
        <v>47795329.399999999</v>
      </c>
      <c r="E1363" s="1">
        <v>0</v>
      </c>
      <c r="F1363" s="1">
        <v>0</v>
      </c>
      <c r="G1363" s="2">
        <f t="shared" si="24"/>
        <v>10944291.331999999</v>
      </c>
      <c r="H1363" s="2">
        <f t="shared" si="27"/>
        <v>0.39999999850988388</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66842221</v>
      </c>
      <c r="D1368" s="1">
        <f>'RAS-funkcijski'!E74</f>
        <v>46463559.149999999</v>
      </c>
      <c r="E1368" s="1">
        <v>0</v>
      </c>
      <c r="F1368" s="1">
        <v>0</v>
      </c>
      <c r="G1368" s="2">
        <f t="shared" si="24"/>
        <v>11183853.751000002</v>
      </c>
      <c r="H1368" s="2">
        <f t="shared" si="27"/>
        <v>0.14999999850988388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343014779</v>
      </c>
      <c r="D1369" s="1">
        <f>'RAS-funkcijski'!E75</f>
        <v>269604867.31999999</v>
      </c>
      <c r="E1369" s="1">
        <v>0</v>
      </c>
      <c r="F1369" s="1">
        <v>0</v>
      </c>
      <c r="G1369" s="2">
        <f t="shared" si="24"/>
        <v>62637940.468439996</v>
      </c>
      <c r="H1369" s="2">
        <f t="shared" si="27"/>
        <v>0.31999999284744263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70143021</v>
      </c>
      <c r="D1370" s="1">
        <f>'RAS-funkcijski'!E76</f>
        <v>32751276.23</v>
      </c>
      <c r="E1370" s="1">
        <v>0</v>
      </c>
      <c r="F1370" s="1">
        <v>0</v>
      </c>
      <c r="G1370" s="2">
        <f t="shared" si="24"/>
        <v>9766481.2891199999</v>
      </c>
      <c r="H1370" s="2">
        <f t="shared" si="27"/>
        <v>0.23000000044703484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258226091</v>
      </c>
      <c r="D1371" s="1">
        <f>'RAS-funkcijski'!E77</f>
        <v>211693552.96000001</v>
      </c>
      <c r="E1371" s="1">
        <v>0</v>
      </c>
      <c r="F1371" s="1">
        <v>0</v>
      </c>
      <c r="G1371" s="2">
        <f t="shared" si="24"/>
        <v>49757763.375159994</v>
      </c>
      <c r="H1371" s="2">
        <f t="shared" si="27"/>
        <v>3.9999991655349731E-2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297238</v>
      </c>
      <c r="D1374" s="1">
        <f>'RAS-funkcijski'!E80</f>
        <v>3306418.38</v>
      </c>
      <c r="E1374" s="1">
        <v>0</v>
      </c>
      <c r="F1374" s="1">
        <v>0</v>
      </c>
      <c r="G1374" s="2">
        <f t="shared" si="24"/>
        <v>525165.68175999995</v>
      </c>
      <c r="H1374" s="2">
        <f t="shared" si="27"/>
        <v>0.37999999988824129</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14348429</v>
      </c>
      <c r="D1375" s="1">
        <f>'RAS-funkcijski'!E81</f>
        <v>21853619.75</v>
      </c>
      <c r="E1375" s="1">
        <v>0</v>
      </c>
      <c r="F1375" s="1">
        <v>0</v>
      </c>
      <c r="G1375" s="2">
        <f t="shared" si="24"/>
        <v>4470286.4744999995</v>
      </c>
      <c r="H1375" s="2">
        <f t="shared" si="27"/>
        <v>0.25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1648115729</v>
      </c>
      <c r="D1376" s="1">
        <f>'RAS-funkcijski'!E82</f>
        <v>1180131492.5</v>
      </c>
      <c r="E1376" s="1">
        <v>0</v>
      </c>
      <c r="F1376" s="1">
        <v>0</v>
      </c>
      <c r="G1376" s="2">
        <f t="shared" si="24"/>
        <v>312653539.69200003</v>
      </c>
      <c r="H1376" s="2">
        <f t="shared" si="27"/>
        <v>0.5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378185745</v>
      </c>
      <c r="D1378" s="1">
        <f>'RAS-funkcijski'!E84</f>
        <v>281775923.17000002</v>
      </c>
      <c r="E1378" s="1">
        <v>0</v>
      </c>
      <c r="F1378" s="1">
        <v>0</v>
      </c>
      <c r="G1378" s="2">
        <f t="shared" si="24"/>
        <v>75339007.307200015</v>
      </c>
      <c r="H1378" s="2">
        <f t="shared" si="27"/>
        <v>0.17000001668930054</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142990450</v>
      </c>
      <c r="D1380" s="1">
        <f>'RAS-funkcijski'!E86</f>
        <v>169207713.46000001</v>
      </c>
      <c r="E1380" s="1">
        <v>0</v>
      </c>
      <c r="F1380" s="1">
        <v>0</v>
      </c>
      <c r="G1380" s="2">
        <f t="shared" si="24"/>
        <v>39475281.907439999</v>
      </c>
      <c r="H1380" s="2">
        <f t="shared" si="27"/>
        <v>0.46000000834465027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1126939534</v>
      </c>
      <c r="D1382" s="1">
        <f>'RAS-funkcijski'!E88</f>
        <v>729147855.87</v>
      </c>
      <c r="E1382" s="1">
        <v>0</v>
      </c>
      <c r="F1382" s="1">
        <v>0</v>
      </c>
      <c r="G1382" s="2">
        <f t="shared" si="24"/>
        <v>217159760.64216</v>
      </c>
      <c r="H1382" s="2">
        <f t="shared" si="27"/>
        <v>0.12999999523162842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1951098204.9000001</v>
      </c>
      <c r="D1383" s="1">
        <f>'RAS-funkcijski'!E89</f>
        <v>2039922702.2799997</v>
      </c>
      <c r="E1383" s="1">
        <v>0</v>
      </c>
      <c r="F1383" s="1">
        <v>0</v>
      </c>
      <c r="G1383" s="2">
        <f t="shared" si="24"/>
        <v>512630206.80410004</v>
      </c>
      <c r="H1383" s="2">
        <f t="shared" si="27"/>
        <v>0.37999963760375977</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968465551</v>
      </c>
      <c r="D1388" s="1">
        <f>'RAS-funkcijski'!E94</f>
        <v>1001971983.8199999</v>
      </c>
      <c r="E1388" s="1">
        <v>0</v>
      </c>
      <c r="F1388" s="1">
        <v>0</v>
      </c>
      <c r="G1388" s="2">
        <f t="shared" si="24"/>
        <v>267516856.6776</v>
      </c>
      <c r="H1388" s="2">
        <f t="shared" si="27"/>
        <v>0.18000006675720215</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454163717</v>
      </c>
      <c r="D1389" s="1">
        <f>'RAS-funkcijski'!E95</f>
        <v>475534417.19999999</v>
      </c>
      <c r="E1389" s="1">
        <v>0</v>
      </c>
      <c r="F1389" s="1">
        <v>0</v>
      </c>
      <c r="G1389" s="2">
        <f t="shared" si="24"/>
        <v>127876162.17739999</v>
      </c>
      <c r="H1389" s="2">
        <f t="shared" si="27"/>
        <v>0.19999998807907104</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466320163</v>
      </c>
      <c r="D1390" s="1">
        <f>'RAS-funkcijski'!E96</f>
        <v>471547804.56</v>
      </c>
      <c r="E1390" s="1">
        <v>0</v>
      </c>
      <c r="F1390" s="1">
        <v>0</v>
      </c>
      <c r="G1390" s="2">
        <f t="shared" si="24"/>
        <v>129666251.03503999</v>
      </c>
      <c r="H1390" s="2">
        <f t="shared" si="27"/>
        <v>0.43999999761581421</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47981671</v>
      </c>
      <c r="D1391" s="1">
        <f>'RAS-funkcijski'!E97</f>
        <v>54889762.060000002</v>
      </c>
      <c r="E1391" s="1">
        <v>0</v>
      </c>
      <c r="F1391" s="1">
        <v>0</v>
      </c>
      <c r="G1391" s="2">
        <f t="shared" si="24"/>
        <v>14671791.146159999</v>
      </c>
      <c r="H1391" s="2">
        <f t="shared" si="27"/>
        <v>6.0000002384185791E-2</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667648875.9000001</v>
      </c>
      <c r="D1393" s="1">
        <f>'RAS-funkcijski'!E99</f>
        <v>752626226.76999986</v>
      </c>
      <c r="E1393" s="1">
        <v>0</v>
      </c>
      <c r="F1393" s="1">
        <v>0</v>
      </c>
      <c r="G1393" s="2">
        <f t="shared" si="24"/>
        <v>206425626.29679999</v>
      </c>
      <c r="H1393" s="2">
        <f t="shared" si="27"/>
        <v>0.33000004291534424</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268897959.17000002</v>
      </c>
      <c r="D1394" s="1">
        <f>'RAS-funkcijski'!E100</f>
        <v>333840283.45999998</v>
      </c>
      <c r="E1394" s="1">
        <v>0</v>
      </c>
      <c r="F1394" s="1">
        <v>0</v>
      </c>
      <c r="G1394" s="2">
        <f t="shared" si="24"/>
        <v>89911538.504639998</v>
      </c>
      <c r="H1394" s="2">
        <f t="shared" si="27"/>
        <v>0.62999999523162842</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398507461.73000002</v>
      </c>
      <c r="D1395" s="1">
        <f>'RAS-funkcijski'!E101</f>
        <v>418564984.38</v>
      </c>
      <c r="E1395" s="1">
        <v>0</v>
      </c>
      <c r="F1395" s="1">
        <v>0</v>
      </c>
      <c r="G1395" s="2">
        <f t="shared" si="24"/>
        <v>119856830.75753</v>
      </c>
      <c r="H1395" s="2">
        <f t="shared" si="27"/>
        <v>0.64999997615814209</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243455</v>
      </c>
      <c r="D1396" s="1">
        <f>'RAS-funkcijski'!E102</f>
        <v>220958.93</v>
      </c>
      <c r="E1396" s="1">
        <v>0</v>
      </c>
      <c r="F1396" s="1">
        <v>0</v>
      </c>
      <c r="G1396" s="2">
        <f t="shared" si="24"/>
        <v>67166.540280000001</v>
      </c>
      <c r="H1396" s="2">
        <f t="shared" si="27"/>
        <v>7.0000000006984919E-2</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273082543</v>
      </c>
      <c r="D1398" s="1">
        <f>'RAS-funkcijski'!E104</f>
        <v>214201623.49000001</v>
      </c>
      <c r="E1398" s="1">
        <v>0</v>
      </c>
      <c r="F1398" s="1">
        <v>0</v>
      </c>
      <c r="G1398" s="2">
        <f t="shared" si="24"/>
        <v>70148578.998000011</v>
      </c>
      <c r="H1398" s="2">
        <f t="shared" si="27"/>
        <v>0.49000000953674316</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1149087</v>
      </c>
      <c r="D1399" s="1">
        <f>'RAS-funkcijski'!E105</f>
        <v>1210863.2</v>
      </c>
      <c r="E1399" s="1">
        <v>0</v>
      </c>
      <c r="F1399" s="1">
        <v>0</v>
      </c>
      <c r="G1399" s="2">
        <f t="shared" si="24"/>
        <v>360652.15340000001</v>
      </c>
      <c r="H1399" s="2">
        <f t="shared" si="27"/>
        <v>0.19999999995343387</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40752148</v>
      </c>
      <c r="D1400" s="1">
        <f>'RAS-funkcijski'!E106</f>
        <v>69912005</v>
      </c>
      <c r="E1400" s="1">
        <v>0</v>
      </c>
      <c r="F1400" s="1">
        <v>0</v>
      </c>
      <c r="G1400" s="2">
        <f t="shared" si="24"/>
        <v>18418768.116</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1070569044</v>
      </c>
      <c r="D1401" s="1">
        <f>'RAS-funkcijski'!E107</f>
        <v>1145052344.73</v>
      </c>
      <c r="E1401" s="1">
        <v>0</v>
      </c>
      <c r="F1401" s="1">
        <v>0</v>
      </c>
      <c r="G1401" s="2">
        <f t="shared" si="24"/>
        <v>346149394.54637998</v>
      </c>
      <c r="H1401" s="2">
        <f t="shared" si="27"/>
        <v>0.26999998092651367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448849785</v>
      </c>
      <c r="D1402" s="1">
        <f>'RAS-funkcijski'!E108</f>
        <v>396325186.27999997</v>
      </c>
      <c r="E1402" s="1">
        <v>0</v>
      </c>
      <c r="F1402" s="1">
        <v>0</v>
      </c>
      <c r="G1402" s="2">
        <f t="shared" si="24"/>
        <v>129116016.38623999</v>
      </c>
      <c r="H1402" s="2">
        <f t="shared" si="27"/>
        <v>0.27999997138977051</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587072488</v>
      </c>
      <c r="D1403" s="1">
        <f>'RAS-funkcijski'!E109</f>
        <v>720592838.63999999</v>
      </c>
      <c r="E1403" s="1">
        <v>0</v>
      </c>
      <c r="F1403" s="1">
        <v>0</v>
      </c>
      <c r="G1403" s="2">
        <f t="shared" si="24"/>
        <v>212967107.35439998</v>
      </c>
      <c r="H1403" s="2">
        <f t="shared" si="27"/>
        <v>0.36000001430511475</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9101166</v>
      </c>
      <c r="D1405" s="1">
        <f>'RAS-funkcijski'!E111</f>
        <v>8215448.5199999996</v>
      </c>
      <c r="E1405" s="1">
        <v>0</v>
      </c>
      <c r="F1405" s="1">
        <v>0</v>
      </c>
      <c r="G1405" s="2">
        <f t="shared" si="24"/>
        <v>2731930.7452799999</v>
      </c>
      <c r="H1405" s="2">
        <f t="shared" si="27"/>
        <v>0.48000000044703484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25545605</v>
      </c>
      <c r="D1407" s="1">
        <f>'RAS-funkcijski'!E113</f>
        <v>19918871.289999999</v>
      </c>
      <c r="E1407" s="1">
        <v>0</v>
      </c>
      <c r="F1407" s="1">
        <v>0</v>
      </c>
      <c r="G1407" s="2">
        <f t="shared" si="24"/>
        <v>7126784.8862199988</v>
      </c>
      <c r="H1407" s="2">
        <f t="shared" si="27"/>
        <v>0.28999999910593033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4087888337.3200002</v>
      </c>
      <c r="D1408" s="1">
        <f>'RAS-funkcijski'!E114</f>
        <v>4320303359.7300005</v>
      </c>
      <c r="E1408" s="1">
        <v>0</v>
      </c>
      <c r="F1408" s="1">
        <v>0</v>
      </c>
      <c r="G1408" s="2">
        <f t="shared" si="24"/>
        <v>1400134456.2458</v>
      </c>
      <c r="H1408" s="2">
        <f t="shared" si="27"/>
        <v>0.58999967575073242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2675002711.54</v>
      </c>
      <c r="D1409" s="1">
        <f>'RAS-funkcijski'!E115</f>
        <v>2864609014.9200001</v>
      </c>
      <c r="E1409" s="1">
        <v>0</v>
      </c>
      <c r="F1409" s="1">
        <v>0</v>
      </c>
      <c r="G1409" s="2">
        <f t="shared" si="24"/>
        <v>932868502.29317999</v>
      </c>
      <c r="H1409" s="2">
        <f t="shared" si="27"/>
        <v>0.53999996185302734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1052973919</v>
      </c>
      <c r="D1410" s="1">
        <f>'RAS-funkcijski'!E116</f>
        <v>1080832378.54</v>
      </c>
      <c r="E1410" s="1">
        <v>0</v>
      </c>
      <c r="F1410" s="1">
        <v>0</v>
      </c>
      <c r="G1410" s="2">
        <f t="shared" si="24"/>
        <v>360039531.72096002</v>
      </c>
      <c r="H1410" s="2">
        <f t="shared" si="27"/>
        <v>0.46000003814697266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1622028792.54</v>
      </c>
      <c r="D1411" s="1">
        <f>'RAS-funkcijski'!E117</f>
        <v>1783776636.3800001</v>
      </c>
      <c r="E1411" s="1">
        <v>0</v>
      </c>
      <c r="F1411" s="1">
        <v>0</v>
      </c>
      <c r="G1411" s="2">
        <f t="shared" si="24"/>
        <v>586422773.37890005</v>
      </c>
      <c r="H1411" s="2">
        <f t="shared" si="27"/>
        <v>0.84000015258789063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895253175.38</v>
      </c>
      <c r="D1412" s="1">
        <f>'RAS-funkcijski'!E118</f>
        <v>937401067.38</v>
      </c>
      <c r="E1412" s="1">
        <v>0</v>
      </c>
      <c r="F1412" s="1">
        <v>0</v>
      </c>
      <c r="G1412" s="2">
        <f t="shared" si="24"/>
        <v>315786305.35596001</v>
      </c>
      <c r="H1412" s="2">
        <f t="shared" si="27"/>
        <v>0.75999999046325684</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895253175.38</v>
      </c>
      <c r="D1414" s="1">
        <f>'RAS-funkcijski'!E120</f>
        <v>937401067.38</v>
      </c>
      <c r="E1414" s="1">
        <v>0</v>
      </c>
      <c r="F1414" s="1">
        <v>0</v>
      </c>
      <c r="G1414" s="2">
        <f t="shared" si="24"/>
        <v>321326415.97624004</v>
      </c>
      <c r="H1414" s="2">
        <f t="shared" si="27"/>
        <v>0.75999999046325684</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19182833</v>
      </c>
      <c r="D1419" s="1">
        <f>'RAS-funkcijski'!E125</f>
        <v>25607454.079999998</v>
      </c>
      <c r="E1419" s="1">
        <v>0</v>
      </c>
      <c r="F1419" s="1">
        <v>0</v>
      </c>
      <c r="G1419" s="2">
        <f t="shared" si="24"/>
        <v>8518126.6803599987</v>
      </c>
      <c r="H1419" s="2">
        <f t="shared" si="27"/>
        <v>7.9999998211860657E-2</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171814397.40000001</v>
      </c>
      <c r="D1420" s="1">
        <f>'RAS-funkcijski'!E126</f>
        <v>194932290.78</v>
      </c>
      <c r="E1420" s="1">
        <v>0</v>
      </c>
      <c r="F1420" s="1">
        <v>0</v>
      </c>
      <c r="G1420" s="2">
        <f t="shared" si="24"/>
        <v>68524835.433119997</v>
      </c>
      <c r="H1420" s="2">
        <f t="shared" si="27"/>
        <v>0.62000000476837158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505991</v>
      </c>
      <c r="D1421" s="1">
        <f>'RAS-funkcijski'!E127</f>
        <v>604318.43000000005</v>
      </c>
      <c r="E1421" s="1">
        <v>0</v>
      </c>
      <c r="F1421" s="1">
        <v>0</v>
      </c>
      <c r="G1421" s="2">
        <f t="shared" si="24"/>
        <v>210899.22678000003</v>
      </c>
      <c r="H1421" s="2">
        <f t="shared" si="27"/>
        <v>0.43000000005122274</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326129229</v>
      </c>
      <c r="D1422" s="1">
        <f>'RAS-funkcijski'!E128</f>
        <v>297149214.13999999</v>
      </c>
      <c r="E1422" s="1">
        <v>0</v>
      </c>
      <c r="F1422" s="1">
        <v>0</v>
      </c>
      <c r="G1422" s="2">
        <f t="shared" si="24"/>
        <v>114133029.50272</v>
      </c>
      <c r="H1422" s="2">
        <f t="shared" si="27"/>
        <v>0.13999998569488525</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1094054481</v>
      </c>
      <c r="D1423" s="1">
        <f>'RAS-funkcijski'!E129</f>
        <v>1101346258.01</v>
      </c>
      <c r="E1423" s="1">
        <v>0</v>
      </c>
      <c r="F1423" s="1">
        <v>0</v>
      </c>
      <c r="G1423" s="2">
        <f t="shared" si="24"/>
        <v>412093374.6275</v>
      </c>
      <c r="H1423" s="2">
        <f t="shared" si="27"/>
        <v>9.9999904632568359E-3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45940135</v>
      </c>
      <c r="D1424" s="1">
        <f>'RAS-funkcijski'!E130</f>
        <v>42041081.149999999</v>
      </c>
      <c r="E1424" s="1">
        <v>0</v>
      </c>
      <c r="F1424" s="1">
        <v>0</v>
      </c>
      <c r="G1424" s="2">
        <f t="shared" si="24"/>
        <v>16382809.459799999</v>
      </c>
      <c r="H1424" s="2">
        <f t="shared" si="27"/>
        <v>0.14999999850988388</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45940135</v>
      </c>
      <c r="D1426" s="1">
        <f>'RAS-funkcijski'!E132</f>
        <v>42041081.149999999</v>
      </c>
      <c r="E1426" s="1">
        <v>0</v>
      </c>
      <c r="F1426" s="1">
        <v>0</v>
      </c>
      <c r="G1426" s="2">
        <f t="shared" si="24"/>
        <v>16642854.054400001</v>
      </c>
      <c r="H1426" s="2">
        <f t="shared" si="27"/>
        <v>0.14999999850988388</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311954958</v>
      </c>
      <c r="D1427" s="1">
        <f>'RAS-funkcijski'!E133</f>
        <v>264265794.19</v>
      </c>
      <c r="E1427" s="1">
        <v>0</v>
      </c>
      <c r="F1427" s="1">
        <v>0</v>
      </c>
      <c r="G1427" s="2">
        <f t="shared" si="24"/>
        <v>108422764.48302001</v>
      </c>
      <c r="H1427" s="2">
        <f t="shared" si="27"/>
        <v>0.18999999761581421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593552514</v>
      </c>
      <c r="D1429" s="1">
        <f>'RAS-funkcijski'!E135</f>
        <v>605825587.79999995</v>
      </c>
      <c r="E1429" s="1">
        <v>0</v>
      </c>
      <c r="F1429" s="1">
        <v>0</v>
      </c>
      <c r="G1429" s="2">
        <f t="shared" si="24"/>
        <v>236481683.33759999</v>
      </c>
      <c r="H1429" s="2">
        <f t="shared" si="27"/>
        <v>0.20000004768371582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45394922</v>
      </c>
      <c r="D1432" s="1">
        <f>'RAS-funkcijski'!E138</f>
        <v>46103180.640000001</v>
      </c>
      <c r="E1432" s="1">
        <v>0</v>
      </c>
      <c r="F1432" s="1">
        <v>0</v>
      </c>
      <c r="G1432" s="2">
        <f t="shared" si="24"/>
        <v>18438571.959520001</v>
      </c>
      <c r="H1432" s="2">
        <f t="shared" si="27"/>
        <v>0.35999999940395355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97211952</v>
      </c>
      <c r="D1434" s="1">
        <f>'RAS-funkcijski'!E140</f>
        <v>143110614.22999999</v>
      </c>
      <c r="E1434" s="1">
        <v>0</v>
      </c>
      <c r="F1434" s="1">
        <v>0</v>
      </c>
      <c r="G1434" s="2">
        <f t="shared" si="24"/>
        <v>52146912.542560004</v>
      </c>
      <c r="H1434" s="2">
        <f t="shared" si="27"/>
        <v>0.22999998927116394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12706822941.440001</v>
      </c>
      <c r="D1435" s="13">
        <f>'RAS-funkcijski'!E141</f>
        <v>12338302645.309999</v>
      </c>
      <c r="E1435" s="13">
        <v>0</v>
      </c>
      <c r="F1435" s="13">
        <v>0</v>
      </c>
      <c r="G1435" s="14">
        <f t="shared" si="24"/>
        <v>5121529667.7922201</v>
      </c>
      <c r="H1435" s="14">
        <f t="shared" si="27"/>
        <v>0.75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1119648273.2</v>
      </c>
      <c r="D1436" s="6">
        <f>'P-VRIO'!E5</f>
        <v>117990730.01000001</v>
      </c>
      <c r="E1436" s="6">
        <v>0</v>
      </c>
      <c r="F1436" s="6">
        <v>0</v>
      </c>
      <c r="G1436" s="7">
        <f t="shared" si="24"/>
        <v>1355629.7332200003</v>
      </c>
      <c r="H1436" s="7">
        <f t="shared" si="27"/>
        <v>0.21000005304813385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89288082.969999999</v>
      </c>
      <c r="D1437" s="1">
        <f>'P-VRIO'!E6</f>
        <v>15996095.790000001</v>
      </c>
      <c r="E1437" s="1">
        <v>0</v>
      </c>
      <c r="F1437" s="1">
        <v>0</v>
      </c>
      <c r="G1437" s="2">
        <f t="shared" si="24"/>
        <v>242560.5491</v>
      </c>
      <c r="H1437" s="2">
        <f t="shared" si="27"/>
        <v>0.24000000022351742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88340719.120000005</v>
      </c>
      <c r="D1438" s="1">
        <f>'P-VRIO'!E7</f>
        <v>726809.77</v>
      </c>
      <c r="E1438" s="1">
        <v>0</v>
      </c>
      <c r="F1438" s="1">
        <v>0</v>
      </c>
      <c r="G1438" s="2">
        <f t="shared" si="24"/>
        <v>269383.01598000003</v>
      </c>
      <c r="H1438" s="2">
        <f t="shared" si="27"/>
        <v>0.35000000474974513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2877912.43</v>
      </c>
      <c r="D1439" s="1">
        <f>'P-VRIO'!E8</f>
        <v>2413.14</v>
      </c>
      <c r="E1439" s="1">
        <v>0</v>
      </c>
      <c r="F1439" s="1">
        <v>0</v>
      </c>
      <c r="G1439" s="2">
        <f t="shared" si="24"/>
        <v>11530.954840000002</v>
      </c>
      <c r="H1439" s="2">
        <f t="shared" si="27"/>
        <v>0.57000000016751073</v>
      </c>
      <c r="I1439" s="10">
        <f t="shared" ref="I1439:I1444" si="28">G1439*H1439</f>
        <v>6572.6442607315603</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81979020.189999998</v>
      </c>
      <c r="D1440" s="1">
        <f>'P-VRIO'!E9</f>
        <v>68327.95</v>
      </c>
      <c r="E1440" s="1">
        <v>0</v>
      </c>
      <c r="F1440" s="1">
        <v>0</v>
      </c>
      <c r="G1440" s="2">
        <f t="shared" si="24"/>
        <v>410578.38045</v>
      </c>
      <c r="H1440" s="2">
        <f t="shared" si="27"/>
        <v>0.23999999761872459</v>
      </c>
      <c r="I1440" s="10">
        <f t="shared" si="28"/>
        <v>98538.810330299806</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31348.81</v>
      </c>
      <c r="E1442" s="1">
        <v>0</v>
      </c>
      <c r="F1442" s="1">
        <v>0</v>
      </c>
      <c r="G1442" s="2">
        <f t="shared" si="24"/>
        <v>438.88334000000003</v>
      </c>
      <c r="H1442" s="2">
        <f t="shared" si="27"/>
        <v>0.18999999999869033</v>
      </c>
      <c r="I1442" s="10">
        <f t="shared" si="28"/>
        <v>83.387834599425219</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19631.25</v>
      </c>
      <c r="E1443" s="1">
        <v>0</v>
      </c>
      <c r="F1443" s="1">
        <v>0</v>
      </c>
      <c r="G1443" s="2">
        <f t="shared" si="24"/>
        <v>314.10000000000002</v>
      </c>
      <c r="H1443" s="2">
        <f t="shared" si="27"/>
        <v>0.25</v>
      </c>
      <c r="I1443" s="10">
        <f t="shared" si="28"/>
        <v>78.525000000000006</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3483786.5</v>
      </c>
      <c r="D1444" s="1">
        <f>'P-VRIO'!E13</f>
        <v>605088.62</v>
      </c>
      <c r="E1444" s="1">
        <v>0</v>
      </c>
      <c r="F1444" s="1">
        <v>0</v>
      </c>
      <c r="G1444" s="2">
        <f t="shared" si="24"/>
        <v>42245.673659999993</v>
      </c>
      <c r="H1444" s="2">
        <f t="shared" si="27"/>
        <v>0.88000000000465661</v>
      </c>
      <c r="I1444" s="10">
        <f t="shared" si="28"/>
        <v>37176.192820996715</v>
      </c>
      <c r="J1444" s="2">
        <f>IF(AND(Skriveni!C1444&lt;&gt;0,Skriveni!D1444&lt;&gt;0),1,0)</f>
        <v>1</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947363.85</v>
      </c>
      <c r="D1445" s="1">
        <f>'P-VRIO'!E14</f>
        <v>15269286.020000001</v>
      </c>
      <c r="E1445" s="1">
        <v>0</v>
      </c>
      <c r="F1445" s="1">
        <v>0</v>
      </c>
      <c r="G1445" s="2">
        <f t="shared" si="24"/>
        <v>314859.35890000005</v>
      </c>
      <c r="H1445" s="2">
        <f t="shared" si="27"/>
        <v>0.17000000143889338</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522612.61</v>
      </c>
      <c r="D1449" s="1">
        <f>'P-VRIO'!E18</f>
        <v>40000</v>
      </c>
      <c r="E1449" s="1">
        <v>0</v>
      </c>
      <c r="F1449" s="1">
        <v>0</v>
      </c>
      <c r="G1449" s="2">
        <f t="shared" si="24"/>
        <v>8436.57654</v>
      </c>
      <c r="H1449" s="2">
        <f t="shared" si="27"/>
        <v>0.39000000001396984</v>
      </c>
      <c r="I1449" s="10">
        <f t="shared" si="29"/>
        <v>3290.2648507178578</v>
      </c>
      <c r="J1449" s="2">
        <f>IF(AND(Skriveni!C1449&lt;&gt;0,Skriveni!D1449&lt;&gt;0),1,0)</f>
        <v>1</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424751.24</v>
      </c>
      <c r="D1450" s="1">
        <f>'P-VRIO'!E19</f>
        <v>14941904.800000001</v>
      </c>
      <c r="E1450" s="1">
        <v>0</v>
      </c>
      <c r="F1450" s="1">
        <v>0</v>
      </c>
      <c r="G1450" s="2">
        <f t="shared" si="24"/>
        <v>454628.41260000004</v>
      </c>
      <c r="H1450" s="2">
        <f t="shared" si="27"/>
        <v>0.43999999924562871</v>
      </c>
      <c r="I1450" s="10">
        <f t="shared" si="29"/>
        <v>200036.50120104139</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287381.21999999997</v>
      </c>
      <c r="E1451" s="1">
        <v>0</v>
      </c>
      <c r="F1451" s="1">
        <v>0</v>
      </c>
      <c r="G1451" s="2">
        <f t="shared" si="24"/>
        <v>9196.1990399999995</v>
      </c>
      <c r="H1451" s="2">
        <f t="shared" si="27"/>
        <v>0.21999999997206032</v>
      </c>
      <c r="I1451" s="10">
        <f t="shared" si="29"/>
        <v>2023.1637885430612</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1030360190.2300001</v>
      </c>
      <c r="D1453" s="1">
        <f>'P-VRIO'!E22</f>
        <v>101994634.22</v>
      </c>
      <c r="E1453" s="1">
        <v>0</v>
      </c>
      <c r="F1453" s="1">
        <v>0</v>
      </c>
      <c r="G1453" s="2">
        <f t="shared" si="24"/>
        <v>22218290.256060004</v>
      </c>
      <c r="H1453" s="2">
        <f t="shared" si="27"/>
        <v>0.45000013709068298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1030352186.5300001</v>
      </c>
      <c r="D1454" s="1">
        <f>'P-VRIO'!E23</f>
        <v>42482535.059999995</v>
      </c>
      <c r="E1454" s="1">
        <v>0</v>
      </c>
      <c r="F1454" s="1">
        <v>0</v>
      </c>
      <c r="G1454" s="2">
        <f t="shared" si="24"/>
        <v>21191027.876350001</v>
      </c>
      <c r="H1454" s="2">
        <f t="shared" si="27"/>
        <v>0.52999990433454514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191249388.68000001</v>
      </c>
      <c r="D1455" s="1">
        <f>'P-VRIO'!E24</f>
        <v>8769355.4399999995</v>
      </c>
      <c r="E1455" s="1">
        <v>0</v>
      </c>
      <c r="F1455" s="1">
        <v>0</v>
      </c>
      <c r="G1455" s="2">
        <f t="shared" si="24"/>
        <v>4175761.9912000005</v>
      </c>
      <c r="H1455" s="2">
        <f t="shared" si="27"/>
        <v>0.75999999232590199</v>
      </c>
      <c r="I1455" s="10">
        <f t="shared" ref="I1455:I1460" si="30">G1455*H1455</f>
        <v>3173579.0812667934</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632535192.44000006</v>
      </c>
      <c r="D1456" s="1">
        <f>'P-VRIO'!E25</f>
        <v>30786491.140000001</v>
      </c>
      <c r="E1456" s="1">
        <v>0</v>
      </c>
      <c r="F1456" s="1">
        <v>0</v>
      </c>
      <c r="G1456" s="2">
        <f t="shared" si="24"/>
        <v>14576271.669120001</v>
      </c>
      <c r="H1456" s="2">
        <f t="shared" si="27"/>
        <v>0.58000005781650543</v>
      </c>
      <c r="I1456" s="10">
        <f t="shared" si="30"/>
        <v>8454238.4108386897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200089.56</v>
      </c>
      <c r="D1458" s="1">
        <f>'P-VRIO'!E27</f>
        <v>151228.51</v>
      </c>
      <c r="E1458" s="1">
        <v>0</v>
      </c>
      <c r="F1458" s="1">
        <v>0</v>
      </c>
      <c r="G1458" s="2">
        <f t="shared" si="24"/>
        <v>11558.57134</v>
      </c>
      <c r="H1458" s="2">
        <f t="shared" si="27"/>
        <v>0.92999999999301508</v>
      </c>
      <c r="I1458" s="10">
        <f t="shared" si="30"/>
        <v>10749.471346119264</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206367515.84999999</v>
      </c>
      <c r="D1459" s="1">
        <f>'P-VRIO'!E28</f>
        <v>283041.43</v>
      </c>
      <c r="E1459" s="1">
        <v>0</v>
      </c>
      <c r="F1459" s="1">
        <v>0</v>
      </c>
      <c r="G1459" s="2">
        <f t="shared" si="24"/>
        <v>4966406.3690400003</v>
      </c>
      <c r="H1459" s="2">
        <f t="shared" si="27"/>
        <v>0.58000000595347956</v>
      </c>
      <c r="I1459" s="10">
        <f t="shared" si="30"/>
        <v>2880515.7236105991</v>
      </c>
      <c r="J1459" s="2">
        <f>IF(AND(Skriveni!C1459&lt;&gt;0,Skriveni!D1459&lt;&gt;0),1,0)</f>
        <v>1</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2492418.54</v>
      </c>
      <c r="E1460" s="1">
        <v>0</v>
      </c>
      <c r="F1460" s="1">
        <v>0</v>
      </c>
      <c r="G1460" s="2">
        <f t="shared" si="24"/>
        <v>124620.92700000001</v>
      </c>
      <c r="H1460" s="2">
        <f t="shared" si="27"/>
        <v>0.4599999999627471</v>
      </c>
      <c r="I1460" s="10">
        <f t="shared" si="30"/>
        <v>57325.62641535751</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8003.7</v>
      </c>
      <c r="D1461" s="1">
        <f>'P-VRIO'!E30</f>
        <v>59512099.160000004</v>
      </c>
      <c r="E1461" s="1">
        <v>0</v>
      </c>
      <c r="F1461" s="1">
        <v>0</v>
      </c>
      <c r="G1461" s="2">
        <f t="shared" si="24"/>
        <v>3094837.2525200001</v>
      </c>
      <c r="H1461" s="2">
        <f t="shared" si="27"/>
        <v>0.46000000387448381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5621</v>
      </c>
      <c r="D1462" s="1">
        <f>'P-VRIO'!E31</f>
        <v>2997051.74</v>
      </c>
      <c r="E1462" s="1">
        <v>0</v>
      </c>
      <c r="F1462" s="1">
        <v>0</v>
      </c>
      <c r="G1462" s="2">
        <f t="shared" si="24"/>
        <v>161992.56096</v>
      </c>
      <c r="H1462" s="2">
        <f t="shared" si="27"/>
        <v>0.25999999977648258</v>
      </c>
      <c r="I1462" s="10">
        <f t="shared" ref="I1462:I1468" si="31">G1462*H1462</f>
        <v>42118.06581339184</v>
      </c>
      <c r="J1462" s="2">
        <f>IF(AND(Skriveni!C1462&lt;&gt;0,Skriveni!D1462&lt;&gt;0),1,0)</f>
        <v>1</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3039.59</v>
      </c>
      <c r="E1465" s="1">
        <v>0</v>
      </c>
      <c r="F1465" s="1">
        <v>0</v>
      </c>
      <c r="G1465" s="2">
        <f t="shared" si="24"/>
        <v>182.37540000000001</v>
      </c>
      <c r="H1465" s="2">
        <f t="shared" si="27"/>
        <v>0.40999999999985448</v>
      </c>
      <c r="I1465" s="10">
        <f t="shared" si="31"/>
        <v>74.773913999973473</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2940</v>
      </c>
      <c r="E1466" s="1">
        <v>0</v>
      </c>
      <c r="F1466" s="1">
        <v>0</v>
      </c>
      <c r="G1466" s="2">
        <f t="shared" si="24"/>
        <v>182.28</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56425973.950000003</v>
      </c>
      <c r="E1467" s="1">
        <v>0</v>
      </c>
      <c r="F1467" s="1">
        <v>0</v>
      </c>
      <c r="G1467" s="2">
        <f t="shared" si="24"/>
        <v>3611262.3328000004</v>
      </c>
      <c r="H1467" s="2">
        <f t="shared" si="27"/>
        <v>4.9999997019767761E-2</v>
      </c>
      <c r="I1467" s="10">
        <f t="shared" si="31"/>
        <v>180563.10587759959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2382.6999999999998</v>
      </c>
      <c r="D1468" s="1">
        <f>'P-VRIO'!E37</f>
        <v>83093.88</v>
      </c>
      <c r="E1468" s="1">
        <v>0</v>
      </c>
      <c r="F1468" s="1">
        <v>0</v>
      </c>
      <c r="G1468" s="2">
        <f t="shared" si="24"/>
        <v>5562.8251800000007</v>
      </c>
      <c r="H1468" s="2">
        <f t="shared" si="27"/>
        <v>0.41999999999552529</v>
      </c>
      <c r="I1468" s="10">
        <f t="shared" si="31"/>
        <v>2336.3865755751081</v>
      </c>
      <c r="J1468" s="2">
        <f>IF(AND(Skriveni!C1468&lt;&gt;0,Skriveni!D1468&lt;&gt;0),1,0)</f>
        <v>1</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51932.38</v>
      </c>
      <c r="D1469" s="1">
        <f>'P-VRIO'!E38</f>
        <v>60877.04</v>
      </c>
      <c r="E1469" s="1">
        <v>0</v>
      </c>
      <c r="F1469" s="1">
        <v>0</v>
      </c>
      <c r="G1469" s="2">
        <f t="shared" si="24"/>
        <v>5905.3396400000001</v>
      </c>
      <c r="H1469" s="2">
        <f t="shared" si="27"/>
        <v>0.41999999999825377</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11381.53</v>
      </c>
      <c r="D1470" s="1">
        <f>'P-VRIO'!E39</f>
        <v>0</v>
      </c>
      <c r="E1470" s="1">
        <v>0</v>
      </c>
      <c r="F1470" s="1">
        <v>0</v>
      </c>
      <c r="G1470" s="2">
        <f t="shared" si="24"/>
        <v>398.35355000000004</v>
      </c>
      <c r="H1470" s="2">
        <f t="shared" si="27"/>
        <v>0.46999999999934516</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11381.53</v>
      </c>
      <c r="D1471" s="1">
        <f>'P-VRIO'!E40</f>
        <v>0</v>
      </c>
      <c r="E1471" s="1">
        <v>0</v>
      </c>
      <c r="F1471" s="1">
        <v>0</v>
      </c>
      <c r="G1471" s="2">
        <f t="shared" si="24"/>
        <v>409.73507999999998</v>
      </c>
      <c r="H1471" s="2">
        <f t="shared" si="27"/>
        <v>0.46999999999934516</v>
      </c>
      <c r="I1471" s="10">
        <f t="shared" ref="I1471:I1474" si="32">G1471*H1471</f>
        <v>192.57548759973167</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40550.85</v>
      </c>
      <c r="D1475" s="1">
        <f>'P-VRIO'!E44</f>
        <v>60877.04</v>
      </c>
      <c r="E1475" s="1">
        <v>0</v>
      </c>
      <c r="F1475" s="1">
        <v>0</v>
      </c>
      <c r="G1475" s="2">
        <f t="shared" si="24"/>
        <v>6492.1971999999996</v>
      </c>
      <c r="H1475" s="2">
        <f t="shared" si="27"/>
        <v>0.19000000000232831</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40550.85</v>
      </c>
      <c r="D1476" s="1">
        <f>'P-VRIO'!E45</f>
        <v>60877.04</v>
      </c>
      <c r="E1476" s="1">
        <v>0</v>
      </c>
      <c r="F1476" s="1">
        <v>0</v>
      </c>
      <c r="G1476" s="2">
        <f t="shared" si="24"/>
        <v>6654.5021300000008</v>
      </c>
      <c r="H1476" s="2">
        <f t="shared" si="27"/>
        <v>0.19000000000232831</v>
      </c>
      <c r="I1476" s="10">
        <f t="shared" ref="I1476:I1479" si="33">G1476*H1476</f>
        <v>1264.3554047154939</v>
      </c>
      <c r="J1476" s="2">
        <f>IF(AND(Skriveni!C1476&lt;&gt;0,Skriveni!D1476&lt;&gt;0),1,0)</f>
        <v>1</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5327060040.6999998</v>
      </c>
      <c r="D1480" s="6"/>
      <c r="E1480" s="6">
        <v>0</v>
      </c>
      <c r="F1480" s="6">
        <v>0</v>
      </c>
      <c r="G1480" s="7">
        <f t="shared" ref="G1480:G1580" si="34">B1480/1000*C1480</f>
        <v>5327060.0406999998</v>
      </c>
      <c r="H1480" s="7">
        <f t="shared" ref="H1480:H1580" si="35">ABS(C1480-ROUND(C1480,0))</f>
        <v>0.30000019073486328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14796712298.030001</v>
      </c>
      <c r="D1481" s="1">
        <v>0</v>
      </c>
      <c r="E1481" s="1">
        <v>0</v>
      </c>
      <c r="F1481" s="1">
        <v>0</v>
      </c>
      <c r="G1481" s="2">
        <f t="shared" si="34"/>
        <v>29593424.59606</v>
      </c>
      <c r="H1481" s="2">
        <f t="shared" si="35"/>
        <v>3.0000686645507813E-2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1217805779.3599999</v>
      </c>
      <c r="D1482" s="1">
        <v>0</v>
      </c>
      <c r="E1482" s="1">
        <v>0</v>
      </c>
      <c r="F1482" s="1">
        <v>0</v>
      </c>
      <c r="G1482" s="2">
        <f t="shared" si="34"/>
        <v>3653417.3380799997</v>
      </c>
      <c r="H1482" s="2">
        <f t="shared" si="35"/>
        <v>0.3599998950958252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11251509098.210001</v>
      </c>
      <c r="D1483" s="1">
        <v>0</v>
      </c>
      <c r="E1483" s="1">
        <v>0</v>
      </c>
      <c r="F1483" s="1">
        <v>0</v>
      </c>
      <c r="G1483" s="2">
        <f t="shared" si="34"/>
        <v>45006036.392840005</v>
      </c>
      <c r="H1483" s="2">
        <f t="shared" si="35"/>
        <v>0.21000099182128906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5349281696.0900002</v>
      </c>
      <c r="D1484" s="1">
        <v>0</v>
      </c>
      <c r="E1484" s="1">
        <v>0</v>
      </c>
      <c r="F1484" s="1">
        <v>0</v>
      </c>
      <c r="G1484" s="2">
        <f t="shared" si="34"/>
        <v>26746408.480450001</v>
      </c>
      <c r="H1484" s="2">
        <f t="shared" si="35"/>
        <v>9.0000152587890625E-2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3181325272.4099998</v>
      </c>
      <c r="D1485" s="1">
        <v>0</v>
      </c>
      <c r="E1485" s="1">
        <v>0</v>
      </c>
      <c r="F1485" s="1">
        <v>0</v>
      </c>
      <c r="G1485" s="2">
        <f t="shared" si="34"/>
        <v>19087951.634459998</v>
      </c>
      <c r="H1485" s="2">
        <f t="shared" si="35"/>
        <v>0.40999984741210938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69946198.519999996</v>
      </c>
      <c r="D1486" s="1">
        <v>0</v>
      </c>
      <c r="E1486" s="1">
        <v>0</v>
      </c>
      <c r="F1486" s="1">
        <v>0</v>
      </c>
      <c r="G1486" s="2">
        <f t="shared" si="34"/>
        <v>489623.38964000001</v>
      </c>
      <c r="H1486" s="2">
        <f t="shared" si="35"/>
        <v>0.48000000417232513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936729369.78999996</v>
      </c>
      <c r="D1487" s="1">
        <v>0</v>
      </c>
      <c r="E1487" s="1">
        <v>0</v>
      </c>
      <c r="F1487" s="1">
        <v>0</v>
      </c>
      <c r="G1487" s="2">
        <f t="shared" si="34"/>
        <v>7493834.9583200002</v>
      </c>
      <c r="H1487" s="2">
        <f t="shared" si="35"/>
        <v>0.21000003814697266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3803.2</v>
      </c>
      <c r="D1488" s="1">
        <v>0</v>
      </c>
      <c r="E1488" s="1">
        <v>0</v>
      </c>
      <c r="F1488" s="1">
        <v>0</v>
      </c>
      <c r="G1488" s="2">
        <f>B1488/1000*C1488</f>
        <v>34.228799999999993</v>
      </c>
      <c r="H1488" s="2">
        <f>ABS(C1488-ROUND(C1488,0))</f>
        <v>0.1999999999998181</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775798132.5</v>
      </c>
      <c r="D1489" s="1">
        <v>0</v>
      </c>
      <c r="E1489" s="1">
        <v>0</v>
      </c>
      <c r="F1489" s="1">
        <v>0</v>
      </c>
      <c r="G1489" s="2">
        <f t="shared" si="34"/>
        <v>7757981.3250000002</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314054167.23000002</v>
      </c>
      <c r="D1490" s="1">
        <v>0</v>
      </c>
      <c r="E1490" s="1">
        <v>0</v>
      </c>
      <c r="F1490" s="1">
        <v>0</v>
      </c>
      <c r="G1490" s="2">
        <f t="shared" si="34"/>
        <v>3454595.83953</v>
      </c>
      <c r="H1490" s="2">
        <f t="shared" si="35"/>
        <v>0.23000001907348633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624370458.47000003</v>
      </c>
      <c r="D1491" s="1">
        <v>0</v>
      </c>
      <c r="E1491" s="1">
        <v>0</v>
      </c>
      <c r="F1491" s="1">
        <v>0</v>
      </c>
      <c r="G1491" s="2">
        <f t="shared" si="34"/>
        <v>7492445.5016400004</v>
      </c>
      <c r="H1491" s="2">
        <f t="shared" si="35"/>
        <v>0.47000002861022949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1117618570.29</v>
      </c>
      <c r="D1492" s="1">
        <v>0</v>
      </c>
      <c r="E1492" s="1">
        <v>0</v>
      </c>
      <c r="F1492" s="1">
        <v>0</v>
      </c>
      <c r="G1492" s="2">
        <f t="shared" si="34"/>
        <v>14529041.41377</v>
      </c>
      <c r="H1492" s="2">
        <f t="shared" si="35"/>
        <v>0.28999996185302734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1209778850.1700001</v>
      </c>
      <c r="D1493" s="1">
        <v>0</v>
      </c>
      <c r="E1493" s="1">
        <v>0</v>
      </c>
      <c r="F1493" s="1">
        <v>0</v>
      </c>
      <c r="G1493" s="2">
        <f t="shared" si="34"/>
        <v>16936903.902380001</v>
      </c>
      <c r="H1493" s="2">
        <f t="shared" si="35"/>
        <v>0.17000007629394531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833403850.16999996</v>
      </c>
      <c r="D1497" s="1">
        <v>0</v>
      </c>
      <c r="E1497" s="1">
        <v>0</v>
      </c>
      <c r="F1497" s="1">
        <v>0</v>
      </c>
      <c r="G1497" s="2">
        <f t="shared" si="34"/>
        <v>15001269.303059999</v>
      </c>
      <c r="H1497" s="2">
        <f t="shared" si="35"/>
        <v>0.16999995708465576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376375000</v>
      </c>
      <c r="D1498" s="1">
        <v>0</v>
      </c>
      <c r="E1498" s="1">
        <v>0</v>
      </c>
      <c r="F1498" s="1">
        <v>0</v>
      </c>
      <c r="G1498" s="2">
        <f t="shared" si="34"/>
        <v>7151125</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15670798391.789999</v>
      </c>
      <c r="D1499" s="1">
        <v>0</v>
      </c>
      <c r="E1499" s="1">
        <v>0</v>
      </c>
      <c r="F1499" s="1">
        <v>0</v>
      </c>
      <c r="G1499" s="2">
        <f t="shared" si="34"/>
        <v>313415967.83579999</v>
      </c>
      <c r="H1499" s="2">
        <f t="shared" si="35"/>
        <v>0.21000099182128906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1584653929</v>
      </c>
      <c r="D1500" s="1">
        <v>0</v>
      </c>
      <c r="E1500" s="1">
        <v>0</v>
      </c>
      <c r="F1500" s="1">
        <v>0</v>
      </c>
      <c r="G1500" s="2">
        <f t="shared" si="34"/>
        <v>33277732.509000003</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11359351651.939999</v>
      </c>
      <c r="D1501" s="1">
        <v>0</v>
      </c>
      <c r="E1501" s="1">
        <v>0</v>
      </c>
      <c r="F1501" s="1">
        <v>0</v>
      </c>
      <c r="G1501" s="2">
        <f t="shared" si="34"/>
        <v>249905736.34267995</v>
      </c>
      <c r="H1501" s="2">
        <f t="shared" si="35"/>
        <v>6.0001373291015625E-2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5286469517.1700001</v>
      </c>
      <c r="D1502" s="1">
        <v>0</v>
      </c>
      <c r="E1502" s="1">
        <v>0</v>
      </c>
      <c r="F1502" s="1">
        <v>0</v>
      </c>
      <c r="G1502" s="2">
        <f t="shared" si="34"/>
        <v>121588798.89490999</v>
      </c>
      <c r="H1502" s="2">
        <f t="shared" si="35"/>
        <v>0.17000007629394531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3357138722.8200002</v>
      </c>
      <c r="D1503" s="1">
        <v>0</v>
      </c>
      <c r="E1503" s="1">
        <v>0</v>
      </c>
      <c r="F1503" s="1">
        <v>0</v>
      </c>
      <c r="G1503" s="2">
        <f t="shared" si="34"/>
        <v>80571329.347680002</v>
      </c>
      <c r="H1503" s="2">
        <f t="shared" si="35"/>
        <v>0.17999982833862305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67222245.170000002</v>
      </c>
      <c r="D1504" s="1">
        <v>0</v>
      </c>
      <c r="E1504" s="1">
        <v>0</v>
      </c>
      <c r="F1504" s="1">
        <v>0</v>
      </c>
      <c r="G1504" s="2">
        <f t="shared" si="34"/>
        <v>1680556.1292500002</v>
      </c>
      <c r="H1504" s="2">
        <f t="shared" si="35"/>
        <v>0.17000000178813934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932630053.83000004</v>
      </c>
      <c r="D1505" s="1">
        <v>0</v>
      </c>
      <c r="E1505" s="1">
        <v>0</v>
      </c>
      <c r="F1505" s="1">
        <v>0</v>
      </c>
      <c r="G1505" s="2">
        <f t="shared" si="34"/>
        <v>24248381.399580002</v>
      </c>
      <c r="H1505" s="2">
        <f t="shared" si="35"/>
        <v>0.16999995708465576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1799604.65</v>
      </c>
      <c r="D1506" s="1">
        <v>0</v>
      </c>
      <c r="E1506" s="1">
        <v>0</v>
      </c>
      <c r="F1506" s="1">
        <v>0</v>
      </c>
      <c r="G1506" s="2">
        <f>B1506/1000*C1506</f>
        <v>48589.325549999994</v>
      </c>
      <c r="H1506" s="2">
        <f>ABS(C1506-ROUND(C1506,0))</f>
        <v>0.35000000009313226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800161319.87</v>
      </c>
      <c r="D1507" s="1">
        <v>0</v>
      </c>
      <c r="E1507" s="1">
        <v>0</v>
      </c>
      <c r="F1507" s="1">
        <v>0</v>
      </c>
      <c r="G1507" s="2">
        <f t="shared" si="34"/>
        <v>22404516.956360001</v>
      </c>
      <c r="H1507" s="2">
        <f t="shared" si="35"/>
        <v>0.12999999523162842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318777665.88</v>
      </c>
      <c r="D1508" s="1">
        <v>0</v>
      </c>
      <c r="E1508" s="1">
        <v>0</v>
      </c>
      <c r="F1508" s="1">
        <v>0</v>
      </c>
      <c r="G1508" s="2">
        <f t="shared" si="34"/>
        <v>9244552.3105200008</v>
      </c>
      <c r="H1508" s="2">
        <f t="shared" si="35"/>
        <v>0.12000000476837158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595152522.54999995</v>
      </c>
      <c r="D1509" s="1">
        <v>0</v>
      </c>
      <c r="E1509" s="1">
        <v>0</v>
      </c>
      <c r="F1509" s="1">
        <v>0</v>
      </c>
      <c r="G1509" s="2">
        <f t="shared" si="34"/>
        <v>17854575.676499996</v>
      </c>
      <c r="H1509" s="2">
        <f t="shared" si="35"/>
        <v>0.45000004768371582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1147862728.8800001</v>
      </c>
      <c r="D1510" s="1">
        <v>0</v>
      </c>
      <c r="E1510" s="1">
        <v>0</v>
      </c>
      <c r="F1510" s="1">
        <v>0</v>
      </c>
      <c r="G1510" s="2">
        <f t="shared" si="34"/>
        <v>35583744.595280007</v>
      </c>
      <c r="H1510" s="2">
        <f t="shared" si="35"/>
        <v>0.11999988555908203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1578930081.97</v>
      </c>
      <c r="D1511" s="1">
        <v>0</v>
      </c>
      <c r="E1511" s="1">
        <v>0</v>
      </c>
      <c r="F1511" s="1">
        <v>0</v>
      </c>
      <c r="G1511" s="2">
        <f t="shared" si="34"/>
        <v>50525762.623040006</v>
      </c>
      <c r="H1511" s="2">
        <f t="shared" si="35"/>
        <v>2.9999971389770508E-2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1570351638.51</v>
      </c>
      <c r="D1515" s="1">
        <v>0</v>
      </c>
      <c r="E1515" s="1">
        <v>0</v>
      </c>
      <c r="F1515" s="1">
        <v>0</v>
      </c>
      <c r="G1515" s="2">
        <f t="shared" si="34"/>
        <v>56532658.986359999</v>
      </c>
      <c r="H1515" s="2">
        <f t="shared" si="35"/>
        <v>0.49000000953674316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8578443.4600000009</v>
      </c>
      <c r="D1516" s="1">
        <v>0</v>
      </c>
      <c r="E1516" s="1">
        <v>0</v>
      </c>
      <c r="F1516" s="1">
        <v>0</v>
      </c>
      <c r="G1516" s="2">
        <f t="shared" si="34"/>
        <v>317402.40802000003</v>
      </c>
      <c r="H1516" s="2">
        <f t="shared" si="35"/>
        <v>0.46000000089406967</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4452973946.9400005</v>
      </c>
      <c r="D1517" s="1">
        <v>0</v>
      </c>
      <c r="E1517" s="1">
        <v>0</v>
      </c>
      <c r="F1517" s="1">
        <v>0</v>
      </c>
      <c r="G1517" s="2">
        <f t="shared" si="34"/>
        <v>169213009.98372</v>
      </c>
      <c r="H1517" s="2">
        <f t="shared" si="35"/>
        <v>5.9999465942382813E-2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541504290.01000011</v>
      </c>
      <c r="D1518" s="1">
        <v>0</v>
      </c>
      <c r="E1518" s="1">
        <v>0</v>
      </c>
      <c r="F1518" s="1">
        <v>0</v>
      </c>
      <c r="G1518" s="2">
        <f t="shared" si="34"/>
        <v>21118667.310390003</v>
      </c>
      <c r="H1518" s="2">
        <f t="shared" si="35"/>
        <v>1.0000109672546387E-2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87631799.829999998</v>
      </c>
      <c r="D1519" s="1">
        <v>0</v>
      </c>
      <c r="E1519" s="1">
        <v>0</v>
      </c>
      <c r="F1519" s="1">
        <v>0</v>
      </c>
      <c r="G1519" s="2">
        <f t="shared" si="34"/>
        <v>3505271.9931999999</v>
      </c>
      <c r="H1519" s="2">
        <f t="shared" si="35"/>
        <v>0.17000000178813934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36611850.100000001</v>
      </c>
      <c r="D1520" s="1">
        <v>0</v>
      </c>
      <c r="E1520" s="1">
        <v>0</v>
      </c>
      <c r="F1520" s="1">
        <v>0</v>
      </c>
      <c r="G1520" s="2">
        <f t="shared" si="34"/>
        <v>1501085.8541000001</v>
      </c>
      <c r="H1520" s="2">
        <f t="shared" si="35"/>
        <v>0.10000000149011612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21674642.039999999</v>
      </c>
      <c r="D1521" s="1">
        <v>0</v>
      </c>
      <c r="E1521" s="1">
        <v>0</v>
      </c>
      <c r="F1521" s="1">
        <v>0</v>
      </c>
      <c r="G1521" s="2">
        <f t="shared" si="34"/>
        <v>910334.96568000002</v>
      </c>
      <c r="H1521" s="2">
        <f t="shared" si="35"/>
        <v>3.9999999105930328E-2</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8445943.1400000006</v>
      </c>
      <c r="D1522" s="1">
        <v>0</v>
      </c>
      <c r="E1522" s="1">
        <v>0</v>
      </c>
      <c r="F1522" s="1">
        <v>0</v>
      </c>
      <c r="G1522" s="2">
        <f t="shared" si="34"/>
        <v>363175.55501999997</v>
      </c>
      <c r="H1522" s="2">
        <f t="shared" si="35"/>
        <v>0.14000000059604645</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20899364.550000001</v>
      </c>
      <c r="D1523" s="1">
        <v>0</v>
      </c>
      <c r="E1523" s="1">
        <v>0</v>
      </c>
      <c r="F1523" s="1">
        <v>0</v>
      </c>
      <c r="G1523" s="2">
        <f t="shared" si="34"/>
        <v>919572.04019999993</v>
      </c>
      <c r="H1523" s="2">
        <f t="shared" si="35"/>
        <v>0.44999999925494194</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401844622.55000007</v>
      </c>
      <c r="D1524" s="1">
        <v>0</v>
      </c>
      <c r="E1524" s="1">
        <v>0</v>
      </c>
      <c r="F1524" s="1">
        <v>0</v>
      </c>
      <c r="G1524" s="2">
        <f t="shared" si="34"/>
        <v>18083008.014750004</v>
      </c>
      <c r="H1524" s="2">
        <f t="shared" si="35"/>
        <v>0.44999992847442627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8630145.5499999989</v>
      </c>
      <c r="D1525" s="1">
        <v>0</v>
      </c>
      <c r="E1525" s="1">
        <v>0</v>
      </c>
      <c r="F1525" s="1">
        <v>0</v>
      </c>
      <c r="G1525" s="2">
        <f t="shared" si="34"/>
        <v>396986.69529999996</v>
      </c>
      <c r="H1525" s="2">
        <f t="shared" si="35"/>
        <v>0.45000000111758709</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6976609.0899999999</v>
      </c>
      <c r="D1526" s="1">
        <v>0</v>
      </c>
      <c r="E1526" s="1">
        <v>0</v>
      </c>
      <c r="F1526" s="1">
        <v>0</v>
      </c>
      <c r="G1526" s="2">
        <f t="shared" si="34"/>
        <v>327900.62722999998</v>
      </c>
      <c r="H1526" s="2">
        <f t="shared" si="35"/>
        <v>8.9999999850988388E-2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917645.39</v>
      </c>
      <c r="D1527" s="1">
        <v>0</v>
      </c>
      <c r="E1527" s="1">
        <v>0</v>
      </c>
      <c r="F1527" s="1">
        <v>0</v>
      </c>
      <c r="G1527" s="2">
        <f t="shared" si="34"/>
        <v>44046.978719999999</v>
      </c>
      <c r="H1527" s="2">
        <f t="shared" si="35"/>
        <v>0.39000000001396984</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156137.93</v>
      </c>
      <c r="D1528" s="1">
        <v>0</v>
      </c>
      <c r="E1528" s="1">
        <v>0</v>
      </c>
      <c r="F1528" s="1">
        <v>0</v>
      </c>
      <c r="G1528" s="2">
        <f t="shared" si="34"/>
        <v>7650.75857</v>
      </c>
      <c r="H1528" s="2">
        <f t="shared" si="35"/>
        <v>7.0000000006984919E-2</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579753.14</v>
      </c>
      <c r="D1529" s="1">
        <v>0</v>
      </c>
      <c r="E1529" s="1">
        <v>0</v>
      </c>
      <c r="F1529" s="1">
        <v>0</v>
      </c>
      <c r="G1529" s="2">
        <f t="shared" si="34"/>
        <v>28987.657000000003</v>
      </c>
      <c r="H1529" s="2">
        <f t="shared" si="35"/>
        <v>0.14000000001396984</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215500863.95000002</v>
      </c>
      <c r="D1530" s="1">
        <v>0</v>
      </c>
      <c r="E1530" s="1">
        <v>0</v>
      </c>
      <c r="F1530" s="1">
        <v>0</v>
      </c>
      <c r="G1530" s="2">
        <f t="shared" si="34"/>
        <v>10990544.061450001</v>
      </c>
      <c r="H1530" s="2">
        <f t="shared" si="35"/>
        <v>4.9999982118606567E-2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153725268.27000001</v>
      </c>
      <c r="D1531" s="1">
        <v>0</v>
      </c>
      <c r="E1531" s="1">
        <v>0</v>
      </c>
      <c r="F1531" s="1">
        <v>0</v>
      </c>
      <c r="G1531" s="2">
        <f t="shared" si="34"/>
        <v>7993713.9500400005</v>
      </c>
      <c r="H1531" s="2">
        <f t="shared" si="35"/>
        <v>0.27000001072883606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22127308.75</v>
      </c>
      <c r="D1532" s="1">
        <v>0</v>
      </c>
      <c r="E1532" s="1">
        <v>0</v>
      </c>
      <c r="F1532" s="1">
        <v>0</v>
      </c>
      <c r="G1532" s="2">
        <f t="shared" si="34"/>
        <v>1172747.36375</v>
      </c>
      <c r="H1532" s="2">
        <f t="shared" si="35"/>
        <v>0.25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22612796.079999998</v>
      </c>
      <c r="D1533" s="1">
        <v>0</v>
      </c>
      <c r="E1533" s="1">
        <v>0</v>
      </c>
      <c r="F1533" s="1">
        <v>0</v>
      </c>
      <c r="G1533" s="2">
        <f t="shared" si="34"/>
        <v>1221090.98832</v>
      </c>
      <c r="H1533" s="2">
        <f t="shared" si="35"/>
        <v>7.9999998211860657E-2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17035490.850000001</v>
      </c>
      <c r="D1534" s="1">
        <v>0</v>
      </c>
      <c r="E1534" s="1">
        <v>0</v>
      </c>
      <c r="F1534" s="1">
        <v>0</v>
      </c>
      <c r="G1534" s="2">
        <f t="shared" si="34"/>
        <v>936951.99675000005</v>
      </c>
      <c r="H1534" s="2">
        <f t="shared" si="35"/>
        <v>0.14999999850988388</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1265001.2400000002</v>
      </c>
      <c r="D1535" s="1">
        <v>0</v>
      </c>
      <c r="E1535" s="1">
        <v>0</v>
      </c>
      <c r="F1535" s="1">
        <v>0</v>
      </c>
      <c r="G1535" s="2">
        <f t="shared" si="34"/>
        <v>70840.069440000021</v>
      </c>
      <c r="H1535" s="2">
        <f t="shared" si="35"/>
        <v>0.24000000022351742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1051641.82</v>
      </c>
      <c r="D1536" s="1">
        <v>0</v>
      </c>
      <c r="E1536" s="1">
        <v>0</v>
      </c>
      <c r="F1536" s="1">
        <v>0</v>
      </c>
      <c r="G1536" s="2">
        <f t="shared" si="34"/>
        <v>59943.583740000009</v>
      </c>
      <c r="H1536" s="2">
        <f t="shared" si="35"/>
        <v>0.17999999993480742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148840.26999999999</v>
      </c>
      <c r="D1537" s="1">
        <v>0</v>
      </c>
      <c r="E1537" s="1">
        <v>0</v>
      </c>
      <c r="F1537" s="1">
        <v>0</v>
      </c>
      <c r="G1537" s="2">
        <f t="shared" si="34"/>
        <v>8632.7356600000003</v>
      </c>
      <c r="H1537" s="2">
        <f t="shared" si="35"/>
        <v>0.26999999998952262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6880.87</v>
      </c>
      <c r="D1538" s="1">
        <v>0</v>
      </c>
      <c r="E1538" s="1">
        <v>0</v>
      </c>
      <c r="F1538" s="1">
        <v>0</v>
      </c>
      <c r="G1538" s="2">
        <f t="shared" si="34"/>
        <v>405.97132999999997</v>
      </c>
      <c r="H1538" s="2">
        <f t="shared" si="35"/>
        <v>0.13000000000010914</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57638.28</v>
      </c>
      <c r="D1539" s="1">
        <v>0</v>
      </c>
      <c r="E1539" s="1">
        <v>0</v>
      </c>
      <c r="F1539" s="1">
        <v>0</v>
      </c>
      <c r="G1539" s="2">
        <f t="shared" si="34"/>
        <v>3458.2967999999996</v>
      </c>
      <c r="H1539" s="2">
        <f t="shared" si="35"/>
        <v>0.27999999999883585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84086882.390000001</v>
      </c>
      <c r="D1540" s="1">
        <v>0</v>
      </c>
      <c r="E1540" s="1">
        <v>0</v>
      </c>
      <c r="F1540" s="1">
        <v>0</v>
      </c>
      <c r="G1540" s="2">
        <f t="shared" si="34"/>
        <v>5129299.8257900001</v>
      </c>
      <c r="H1540" s="2">
        <f t="shared" si="35"/>
        <v>0.39000000059604645</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81036882.390000001</v>
      </c>
      <c r="D1541" s="1">
        <v>0</v>
      </c>
      <c r="E1541" s="1">
        <v>0</v>
      </c>
      <c r="F1541" s="1">
        <v>0</v>
      </c>
      <c r="G1541" s="2">
        <f t="shared" si="34"/>
        <v>5024286.7081800001</v>
      </c>
      <c r="H1541" s="2">
        <f t="shared" si="35"/>
        <v>0.39000000059604645</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3050000</v>
      </c>
      <c r="D1542" s="1">
        <v>0</v>
      </c>
      <c r="E1542" s="1">
        <v>0</v>
      </c>
      <c r="F1542" s="1">
        <v>0</v>
      </c>
      <c r="G1542" s="2">
        <f t="shared" si="34"/>
        <v>192150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35717152.170000002</v>
      </c>
      <c r="D1550" s="1">
        <v>0</v>
      </c>
      <c r="E1550" s="1">
        <v>0</v>
      </c>
      <c r="F1550" s="1">
        <v>0</v>
      </c>
      <c r="G1550" s="2">
        <f t="shared" si="34"/>
        <v>2535917.8040700001</v>
      </c>
      <c r="H1550" s="2">
        <f t="shared" si="35"/>
        <v>0.17000000178813934</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28525462.579999998</v>
      </c>
      <c r="D1551" s="1">
        <v>0</v>
      </c>
      <c r="E1551" s="1">
        <v>0</v>
      </c>
      <c r="F1551" s="1">
        <v>0</v>
      </c>
      <c r="G1551" s="2">
        <f t="shared" si="34"/>
        <v>2053833.3057599997</v>
      </c>
      <c r="H1551" s="2">
        <f t="shared" si="35"/>
        <v>0.42000000178813934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6972070.8899999997</v>
      </c>
      <c r="D1552" s="1">
        <v>0</v>
      </c>
      <c r="E1552" s="1">
        <v>0</v>
      </c>
      <c r="F1552" s="1">
        <v>0</v>
      </c>
      <c r="G1552" s="2">
        <f t="shared" si="34"/>
        <v>508961.17496999993</v>
      </c>
      <c r="H1552" s="2">
        <f t="shared" si="35"/>
        <v>0.11000000033527613</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109946.74</v>
      </c>
      <c r="D1553" s="1">
        <v>0</v>
      </c>
      <c r="E1553" s="1">
        <v>0</v>
      </c>
      <c r="F1553" s="1">
        <v>0</v>
      </c>
      <c r="G1553" s="2">
        <f t="shared" si="34"/>
        <v>8136.0587599999999</v>
      </c>
      <c r="H1553" s="2">
        <f t="shared" si="35"/>
        <v>0.25999999999476131</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109671.96</v>
      </c>
      <c r="D1554" s="1">
        <v>0</v>
      </c>
      <c r="E1554" s="1">
        <v>0</v>
      </c>
      <c r="F1554" s="1">
        <v>0</v>
      </c>
      <c r="G1554" s="2">
        <f t="shared" si="34"/>
        <v>8225.3970000000008</v>
      </c>
      <c r="H1554" s="2">
        <f t="shared" si="35"/>
        <v>3.9999999993597157E-2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1387263.51</v>
      </c>
      <c r="D1555" s="1">
        <v>0</v>
      </c>
      <c r="E1555" s="1">
        <v>0</v>
      </c>
      <c r="F1555" s="1">
        <v>0</v>
      </c>
      <c r="G1555" s="2">
        <f t="shared" si="34"/>
        <v>105432.02675999999</v>
      </c>
      <c r="H1555" s="2">
        <f t="shared" si="35"/>
        <v>0.48999999999068677</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1328856.01</v>
      </c>
      <c r="D1556" s="1">
        <v>0</v>
      </c>
      <c r="E1556" s="1">
        <v>0</v>
      </c>
      <c r="F1556" s="1">
        <v>0</v>
      </c>
      <c r="G1556" s="2">
        <f t="shared" si="34"/>
        <v>102321.91277</v>
      </c>
      <c r="H1556" s="2">
        <f t="shared" si="35"/>
        <v>1.0000000009313226E-2</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100</v>
      </c>
      <c r="D1557" s="1">
        <v>0</v>
      </c>
      <c r="E1557" s="1">
        <v>0</v>
      </c>
      <c r="F1557" s="1">
        <v>0</v>
      </c>
      <c r="G1557" s="2">
        <f t="shared" si="34"/>
        <v>7.8</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50885</v>
      </c>
      <c r="D1558" s="1">
        <v>0</v>
      </c>
      <c r="E1558" s="1">
        <v>0</v>
      </c>
      <c r="F1558" s="1">
        <v>0</v>
      </c>
      <c r="G1558" s="2">
        <f t="shared" si="34"/>
        <v>4019.915</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7422.5</v>
      </c>
      <c r="D1559" s="1">
        <v>0</v>
      </c>
      <c r="E1559" s="1">
        <v>0</v>
      </c>
      <c r="F1559" s="1">
        <v>0</v>
      </c>
      <c r="G1559" s="2">
        <f t="shared" si="34"/>
        <v>593.80000000000007</v>
      </c>
      <c r="H1559" s="2">
        <f t="shared" si="35"/>
        <v>0.5</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55257313.740000002</v>
      </c>
      <c r="D1560" s="1">
        <v>0</v>
      </c>
      <c r="E1560" s="1">
        <v>0</v>
      </c>
      <c r="F1560" s="1">
        <v>0</v>
      </c>
      <c r="G1560" s="2">
        <f t="shared" si="34"/>
        <v>4475842.4129400002</v>
      </c>
      <c r="H1560" s="2">
        <f t="shared" si="35"/>
        <v>0.25999999791383743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13505699.460000001</v>
      </c>
      <c r="D1561" s="1">
        <v>0</v>
      </c>
      <c r="E1561" s="1">
        <v>0</v>
      </c>
      <c r="F1561" s="1">
        <v>0</v>
      </c>
      <c r="G1561" s="2">
        <f t="shared" si="34"/>
        <v>1107467.3557200001</v>
      </c>
      <c r="H1561" s="2">
        <f t="shared" si="35"/>
        <v>0.46000000089406967</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969476.49</v>
      </c>
      <c r="D1562" s="1">
        <v>0</v>
      </c>
      <c r="E1562" s="1">
        <v>0</v>
      </c>
      <c r="F1562" s="1">
        <v>0</v>
      </c>
      <c r="G1562" s="2">
        <f t="shared" si="34"/>
        <v>80466.548670000004</v>
      </c>
      <c r="H1562" s="2">
        <f t="shared" si="35"/>
        <v>0.48999999999068677</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4204771.9800000004</v>
      </c>
      <c r="D1563" s="1">
        <v>0</v>
      </c>
      <c r="E1563" s="1">
        <v>0</v>
      </c>
      <c r="F1563" s="1">
        <v>0</v>
      </c>
      <c r="G1563" s="2">
        <f t="shared" si="34"/>
        <v>353200.84632000007</v>
      </c>
      <c r="H1563" s="2">
        <f t="shared" si="35"/>
        <v>1.9999999552965164E-2</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36577365.810000002</v>
      </c>
      <c r="D1564" s="1">
        <v>0</v>
      </c>
      <c r="E1564" s="1">
        <v>0</v>
      </c>
      <c r="F1564" s="1">
        <v>0</v>
      </c>
      <c r="G1564" s="2">
        <f t="shared" si="34"/>
        <v>3109076.0938500003</v>
      </c>
      <c r="H1564" s="2">
        <f t="shared" si="35"/>
        <v>0.18999999761581421</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50139898.549999997</v>
      </c>
      <c r="D1565" s="1">
        <v>0</v>
      </c>
      <c r="E1565" s="1">
        <v>0</v>
      </c>
      <c r="F1565" s="1">
        <v>0</v>
      </c>
      <c r="G1565" s="2">
        <f t="shared" si="34"/>
        <v>4312031.2752999999</v>
      </c>
      <c r="H1565" s="2">
        <f t="shared" si="35"/>
        <v>0.45000000298023224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38623482.810000002</v>
      </c>
      <c r="D1566" s="1">
        <v>0</v>
      </c>
      <c r="E1566" s="1">
        <v>0</v>
      </c>
      <c r="F1566" s="1">
        <v>0</v>
      </c>
      <c r="G1566" s="2">
        <f t="shared" si="34"/>
        <v>3360243.00447</v>
      </c>
      <c r="H1566" s="2">
        <f t="shared" si="35"/>
        <v>0.18999999761581421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8506207.2899999991</v>
      </c>
      <c r="D1567" s="1">
        <v>0</v>
      </c>
      <c r="E1567" s="1">
        <v>0</v>
      </c>
      <c r="F1567" s="1">
        <v>0</v>
      </c>
      <c r="G1567" s="2">
        <f t="shared" si="34"/>
        <v>748546.24151999992</v>
      </c>
      <c r="H1567" s="2">
        <f t="shared" si="35"/>
        <v>0.28999999910593033</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876969.51</v>
      </c>
      <c r="D1568" s="1">
        <v>0</v>
      </c>
      <c r="E1568" s="1">
        <v>0</v>
      </c>
      <c r="F1568" s="1">
        <v>0</v>
      </c>
      <c r="G1568" s="2">
        <f t="shared" si="34"/>
        <v>78050.286389999994</v>
      </c>
      <c r="H1568" s="2">
        <f t="shared" si="35"/>
        <v>0.48999999999068677</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2133238.94</v>
      </c>
      <c r="D1569" s="1">
        <v>0</v>
      </c>
      <c r="E1569" s="1">
        <v>0</v>
      </c>
      <c r="F1569" s="1">
        <v>0</v>
      </c>
      <c r="G1569" s="2">
        <f t="shared" si="34"/>
        <v>191991.50459999999</v>
      </c>
      <c r="H1569" s="2">
        <f t="shared" si="35"/>
        <v>6.0000000055879354E-2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1887969.08</v>
      </c>
      <c r="D1570" s="1">
        <v>0</v>
      </c>
      <c r="E1570" s="1">
        <v>0</v>
      </c>
      <c r="F1570" s="1">
        <v>0</v>
      </c>
      <c r="G1570" s="2">
        <f t="shared" si="34"/>
        <v>171805.18627999999</v>
      </c>
      <c r="H1570" s="2">
        <f t="shared" si="35"/>
        <v>8.0000000074505806E-2</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600863.57999999996</v>
      </c>
      <c r="D1571" s="1">
        <v>0</v>
      </c>
      <c r="E1571" s="1">
        <v>0</v>
      </c>
      <c r="F1571" s="1">
        <v>0</v>
      </c>
      <c r="G1571" s="2">
        <f t="shared" si="34"/>
        <v>55279.449359999999</v>
      </c>
      <c r="H1571" s="2">
        <f t="shared" si="35"/>
        <v>0.42000000004190952</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1082705.1200000001</v>
      </c>
      <c r="D1574" s="1">
        <v>0</v>
      </c>
      <c r="E1574" s="1">
        <v>0</v>
      </c>
      <c r="F1574" s="1">
        <v>0</v>
      </c>
      <c r="G1574" s="2">
        <f t="shared" si="34"/>
        <v>102856.98640000001</v>
      </c>
      <c r="H1574" s="2">
        <f t="shared" si="35"/>
        <v>0.12000000011175871</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204400.38</v>
      </c>
      <c r="D1575" s="1">
        <v>0</v>
      </c>
      <c r="E1575" s="1">
        <v>0</v>
      </c>
      <c r="F1575" s="1">
        <v>0</v>
      </c>
      <c r="G1575" s="2">
        <f t="shared" si="34"/>
        <v>19622.43648</v>
      </c>
      <c r="H1575" s="2">
        <f t="shared" si="35"/>
        <v>0.38000000000465661</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3911469656.9299998</v>
      </c>
      <c r="D1576" s="1">
        <v>0</v>
      </c>
      <c r="E1576" s="1">
        <v>0</v>
      </c>
      <c r="F1576" s="1">
        <v>0</v>
      </c>
      <c r="G1576" s="2">
        <f t="shared" si="34"/>
        <v>379412556.72220999</v>
      </c>
      <c r="H1576" s="2">
        <f t="shared" si="35"/>
        <v>7.0000171661376953E-2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320827135.99000001</v>
      </c>
      <c r="D1577" s="1">
        <v>0</v>
      </c>
      <c r="E1577" s="1">
        <v>0</v>
      </c>
      <c r="F1577" s="1">
        <v>0</v>
      </c>
      <c r="G1577" s="2">
        <f t="shared" si="34"/>
        <v>31441059.327020001</v>
      </c>
      <c r="H1577" s="2">
        <f t="shared" si="35"/>
        <v>9.9999904632568359E-3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1240412762.9400001</v>
      </c>
      <c r="D1578" s="1">
        <v>0</v>
      </c>
      <c r="E1578" s="1">
        <v>0</v>
      </c>
      <c r="F1578" s="1">
        <v>0</v>
      </c>
      <c r="G1578" s="2">
        <f t="shared" si="34"/>
        <v>122800863.53106001</v>
      </c>
      <c r="H1578" s="2">
        <f t="shared" si="35"/>
        <v>5.9999942779541016E-2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140342588.56999999</v>
      </c>
      <c r="D1579" s="1">
        <v>0</v>
      </c>
      <c r="E1579" s="1">
        <v>0</v>
      </c>
      <c r="F1579" s="1">
        <v>0</v>
      </c>
      <c r="G1579" s="2">
        <f t="shared" si="34"/>
        <v>14034258.857000001</v>
      </c>
      <c r="H1579" s="2">
        <f t="shared" si="35"/>
        <v>0.43000000715255737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2209887169.4299998</v>
      </c>
      <c r="D1580" s="13">
        <v>0</v>
      </c>
      <c r="E1580" s="13">
        <v>0</v>
      </c>
      <c r="F1580" s="13">
        <v>0</v>
      </c>
      <c r="G1580" s="14">
        <f t="shared" si="34"/>
        <v>223198604.11243001</v>
      </c>
      <c r="H1580" s="14">
        <f t="shared" si="35"/>
        <v>0.42999982833862305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24512</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11851382887.049999</v>
      </c>
      <c r="I16" s="172">
        <f>'PR-RAS'!E6</f>
        <v>13462762987.68</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11437752564.35</v>
      </c>
      <c r="I17" s="172">
        <f>'PR-RAS'!E151</f>
        <v>11268132637.789997</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1454656476.3700013</v>
      </c>
      <c r="I19" s="173">
        <f>'PR-RAS'!E646</f>
        <v>908239460.9499979</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19550064267.98</v>
      </c>
      <c r="I20" s="175">
        <f>BILANCA!E7</f>
        <v>21199541515.860001</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5838637907.6399994</v>
      </c>
      <c r="I21" s="177">
        <f>BILANCA!E68</f>
        <v>6108970057.25</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5341857604.9200001</v>
      </c>
      <c r="I22" s="177">
        <f>BILANCA!E176</f>
        <v>4484541597.4800005</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20046844570.699997</v>
      </c>
      <c r="I23" s="179">
        <f>BILANCA!E237</f>
        <v>22823969975.630005</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993202019</v>
      </c>
      <c r="I24" s="175">
        <f>'RAS-funkcijski'!E5</f>
        <v>935763905.55999994</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1408421936.22</v>
      </c>
      <c r="I25" s="177">
        <f>'RAS-funkcijski'!E35</f>
        <v>1236914667.5700002</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1126939534</v>
      </c>
      <c r="I26" s="177">
        <f>'RAS-funkcijski'!E88</f>
        <v>729147855.87</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4087888337.3200002</v>
      </c>
      <c r="I27" s="177">
        <f>'RAS-funkcijski'!E114</f>
        <v>4320303359.7300005</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12706822941.440001</v>
      </c>
      <c r="I28" s="181">
        <f>'RAS-funkcijski'!E141</f>
        <v>12338302645.309999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1119648273.2</v>
      </c>
      <c r="I29" s="175">
        <f>'P-VRIO'!E5</f>
        <v>117990730.01000001</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1030360190.2300001</v>
      </c>
      <c r="I30" s="177">
        <f>'P-VRIO'!E22</f>
        <v>101994634.22</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51932.38</v>
      </c>
      <c r="I31" s="177">
        <f>'P-VRIO'!E38</f>
        <v>60877.04</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40550.85</v>
      </c>
      <c r="I32" s="181">
        <f>'P-VRIO'!E44</f>
        <v>60877.04</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5327060040.6999998</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4452973946.9400005</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541504290.01000011</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3911469656.9299998</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94" zoomScaleNormal="100" workbookViewId="0">
      <selection activeCell="D413" sqref="D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11851382887.049999</v>
      </c>
      <c r="E6" s="53">
        <f>E7+E44+E50+E82+E106+E124+E133+E139</f>
        <v>13462762987.68</v>
      </c>
      <c r="F6" s="54">
        <f t="shared" ref="F6:F131" si="0">IF(D6&lt;&gt;0,IF(E6/D6&gt;=100,"&gt;&gt;100",E6/D6*100),"-")</f>
        <v>113.59655759996376</v>
      </c>
    </row>
    <row r="7" spans="1:25" ht="12.75" customHeight="1" x14ac:dyDescent="0.2">
      <c r="A7" s="55">
        <v>61</v>
      </c>
      <c r="B7" s="307" t="s">
        <v>57</v>
      </c>
      <c r="C7" s="52" t="s">
        <v>58</v>
      </c>
      <c r="D7" s="53">
        <f t="shared" ref="D7:E7" si="1">D8+D17+D23+D29+D37+D40</f>
        <v>5648633840</v>
      </c>
      <c r="E7" s="53">
        <f t="shared" si="1"/>
        <v>6704568051.1499996</v>
      </c>
      <c r="F7" s="54">
        <f t="shared" si="0"/>
        <v>118.69362116681297</v>
      </c>
    </row>
    <row r="8" spans="1:25" ht="12.75" customHeight="1" x14ac:dyDescent="0.2">
      <c r="A8" s="55">
        <v>611</v>
      </c>
      <c r="B8" s="87" t="s">
        <v>59</v>
      </c>
      <c r="C8" s="52" t="s">
        <v>60</v>
      </c>
      <c r="D8" s="53">
        <f t="shared" ref="D8:E8" si="2">SUM(D9:D14)-D15-D16</f>
        <v>5262076201</v>
      </c>
      <c r="E8" s="53">
        <f t="shared" si="2"/>
        <v>6262006347.4099998</v>
      </c>
      <c r="F8" s="54">
        <f t="shared" si="0"/>
        <v>119.00257822606169</v>
      </c>
    </row>
    <row r="9" spans="1:25" ht="12.75" customHeight="1" x14ac:dyDescent="0.2">
      <c r="A9" s="55">
        <v>6111</v>
      </c>
      <c r="B9" s="87" t="s">
        <v>61</v>
      </c>
      <c r="C9" s="52" t="s">
        <v>62</v>
      </c>
      <c r="D9" s="244">
        <v>4512842139</v>
      </c>
      <c r="E9" s="244">
        <v>5213926159.6800003</v>
      </c>
      <c r="F9" s="54">
        <f t="shared" si="0"/>
        <v>115.53531010139331</v>
      </c>
    </row>
    <row r="10" spans="1:25" ht="12.75" customHeight="1" x14ac:dyDescent="0.2">
      <c r="A10" s="55">
        <v>6112</v>
      </c>
      <c r="B10" s="87" t="s">
        <v>63</v>
      </c>
      <c r="C10" s="52" t="s">
        <v>64</v>
      </c>
      <c r="D10" s="244">
        <v>452371166</v>
      </c>
      <c r="E10" s="244">
        <v>493290441.12</v>
      </c>
      <c r="F10" s="54">
        <f t="shared" si="0"/>
        <v>109.04550912955402</v>
      </c>
    </row>
    <row r="11" spans="1:25" ht="12.75" customHeight="1" x14ac:dyDescent="0.2">
      <c r="A11" s="55">
        <v>6113</v>
      </c>
      <c r="B11" s="87" t="s">
        <v>65</v>
      </c>
      <c r="C11" s="52" t="s">
        <v>66</v>
      </c>
      <c r="D11" s="244">
        <v>153975808</v>
      </c>
      <c r="E11" s="244">
        <v>173311690.25</v>
      </c>
      <c r="F11" s="54">
        <f t="shared" si="0"/>
        <v>112.55774040166102</v>
      </c>
    </row>
    <row r="12" spans="1:25" ht="12.75" customHeight="1" x14ac:dyDescent="0.2">
      <c r="A12" s="55">
        <v>6114</v>
      </c>
      <c r="B12" s="87" t="s">
        <v>67</v>
      </c>
      <c r="C12" s="52" t="s">
        <v>68</v>
      </c>
      <c r="D12" s="244">
        <v>641337640</v>
      </c>
      <c r="E12" s="244">
        <v>838633385.63999999</v>
      </c>
      <c r="F12" s="54">
        <f t="shared" si="0"/>
        <v>130.76316332220887</v>
      </c>
    </row>
    <row r="13" spans="1:25" ht="12.75" customHeight="1" x14ac:dyDescent="0.2">
      <c r="A13" s="55">
        <v>6115</v>
      </c>
      <c r="B13" s="87" t="s">
        <v>69</v>
      </c>
      <c r="C13" s="52" t="s">
        <v>70</v>
      </c>
      <c r="D13" s="244">
        <v>100820426</v>
      </c>
      <c r="E13" s="244">
        <v>99478247.439999998</v>
      </c>
      <c r="F13" s="54">
        <f t="shared" si="0"/>
        <v>98.668743415148825</v>
      </c>
    </row>
    <row r="14" spans="1:25" ht="12.75" customHeight="1" x14ac:dyDescent="0.2">
      <c r="A14" s="55">
        <v>6116</v>
      </c>
      <c r="B14" s="87" t="s">
        <v>71</v>
      </c>
      <c r="C14" s="52" t="s">
        <v>72</v>
      </c>
      <c r="D14" s="244">
        <v>5807665</v>
      </c>
      <c r="E14" s="244">
        <v>0</v>
      </c>
      <c r="F14" s="54">
        <f t="shared" si="0"/>
        <v>0</v>
      </c>
    </row>
    <row r="15" spans="1:25" ht="12.75" customHeight="1" x14ac:dyDescent="0.2">
      <c r="A15" s="55">
        <v>6117</v>
      </c>
      <c r="B15" s="87" t="s">
        <v>73</v>
      </c>
      <c r="C15" s="52" t="s">
        <v>74</v>
      </c>
      <c r="D15" s="244">
        <v>605078643</v>
      </c>
      <c r="E15" s="244">
        <v>556633576.72000003</v>
      </c>
      <c r="F15" s="54">
        <f t="shared" si="0"/>
        <v>91.99359176853315</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308012310</v>
      </c>
      <c r="E23" s="53">
        <f t="shared" si="4"/>
        <v>360613809.49000001</v>
      </c>
      <c r="F23" s="54">
        <f t="shared" si="0"/>
        <v>117.07772637074147</v>
      </c>
    </row>
    <row r="24" spans="1:6" ht="12.75" customHeight="1" x14ac:dyDescent="0.2">
      <c r="A24" s="55">
        <v>6131</v>
      </c>
      <c r="B24" s="87" t="s">
        <v>91</v>
      </c>
      <c r="C24" s="52" t="s">
        <v>92</v>
      </c>
      <c r="D24" s="244">
        <v>569117</v>
      </c>
      <c r="E24" s="244">
        <v>583261.52</v>
      </c>
      <c r="F24" s="54">
        <f t="shared" si="0"/>
        <v>102.48534484121893</v>
      </c>
    </row>
    <row r="25" spans="1:6" ht="12.75" customHeight="1" x14ac:dyDescent="0.2">
      <c r="A25" s="55">
        <v>6132</v>
      </c>
      <c r="B25" s="87" t="s">
        <v>93</v>
      </c>
      <c r="C25" s="52" t="s">
        <v>94</v>
      </c>
      <c r="D25" s="244">
        <v>3600952</v>
      </c>
      <c r="E25" s="244">
        <v>4112848.4</v>
      </c>
      <c r="F25" s="54">
        <f t="shared" si="0"/>
        <v>114.21558521191062</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303842241</v>
      </c>
      <c r="E27" s="244">
        <v>355917699.56999999</v>
      </c>
      <c r="F27" s="54">
        <f t="shared" si="0"/>
        <v>117.13897922771048</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78545329</v>
      </c>
      <c r="E29" s="53">
        <f t="shared" si="5"/>
        <v>81947894.25</v>
      </c>
      <c r="F29" s="54">
        <f t="shared" si="0"/>
        <v>104.33197657113385</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1649544</v>
      </c>
      <c r="E31" s="244">
        <v>502775.89</v>
      </c>
      <c r="F31" s="54">
        <f t="shared" si="0"/>
        <v>30.479689538442141</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76853285</v>
      </c>
      <c r="E33" s="244">
        <v>81334218.359999999</v>
      </c>
      <c r="F33" s="54">
        <f t="shared" si="0"/>
        <v>105.83050335454105</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42500</v>
      </c>
      <c r="E35" s="244">
        <v>110900</v>
      </c>
      <c r="F35" s="54">
        <f t="shared" si="0"/>
        <v>260.94117647058823</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2600373154.9899998</v>
      </c>
      <c r="E50" s="53">
        <f>E51+E54+E59+E62+E65+E68+E71+E74+E77</f>
        <v>2929055709.54</v>
      </c>
      <c r="F50" s="54">
        <f t="shared" si="0"/>
        <v>112.63982263158168</v>
      </c>
    </row>
    <row r="51" spans="1:6" ht="12.75" customHeight="1" x14ac:dyDescent="0.2">
      <c r="A51" s="55">
        <v>631</v>
      </c>
      <c r="B51" s="88" t="s">
        <v>145</v>
      </c>
      <c r="C51" s="52" t="s">
        <v>146</v>
      </c>
      <c r="D51" s="53">
        <f t="shared" ref="D51:E51" si="10">D52+D53</f>
        <v>29308</v>
      </c>
      <c r="E51" s="53">
        <f t="shared" si="10"/>
        <v>9299.44</v>
      </c>
      <c r="F51" s="54">
        <f t="shared" si="0"/>
        <v>31.730039579636959</v>
      </c>
    </row>
    <row r="52" spans="1:6" ht="12.75" customHeight="1" x14ac:dyDescent="0.2">
      <c r="A52" s="55">
        <v>6311</v>
      </c>
      <c r="B52" s="88" t="s">
        <v>147</v>
      </c>
      <c r="C52" s="52" t="s">
        <v>148</v>
      </c>
      <c r="D52" s="244">
        <v>29308</v>
      </c>
      <c r="E52" s="244">
        <v>9299.44</v>
      </c>
      <c r="F52" s="54">
        <f t="shared" si="0"/>
        <v>31.730039579636959</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12725689</v>
      </c>
      <c r="E54" s="53">
        <f t="shared" si="11"/>
        <v>9420931.6100000013</v>
      </c>
      <c r="F54" s="54">
        <f t="shared" si="0"/>
        <v>74.03081758480819</v>
      </c>
    </row>
    <row r="55" spans="1:6" ht="12.75" customHeight="1" x14ac:dyDescent="0.2">
      <c r="A55" s="55">
        <v>6321</v>
      </c>
      <c r="B55" s="88" t="s">
        <v>153</v>
      </c>
      <c r="C55" s="52" t="s">
        <v>154</v>
      </c>
      <c r="D55" s="244">
        <v>2620520</v>
      </c>
      <c r="E55" s="244">
        <v>4987856.4000000004</v>
      </c>
      <c r="F55" s="54">
        <f t="shared" si="0"/>
        <v>190.33842138201581</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9803809</v>
      </c>
      <c r="E57" s="244">
        <v>4372925.54</v>
      </c>
      <c r="F57" s="54">
        <f t="shared" si="0"/>
        <v>44.604352655177188</v>
      </c>
    </row>
    <row r="58" spans="1:6" ht="12.75" customHeight="1" x14ac:dyDescent="0.2">
      <c r="A58" s="55">
        <v>6324</v>
      </c>
      <c r="B58" s="88" t="s">
        <v>159</v>
      </c>
      <c r="C58" s="52" t="s">
        <v>160</v>
      </c>
      <c r="D58" s="244">
        <v>301360</v>
      </c>
      <c r="E58" s="244">
        <v>60149.67</v>
      </c>
      <c r="F58" s="54">
        <f t="shared" si="0"/>
        <v>19.959407353331564</v>
      </c>
    </row>
    <row r="59" spans="1:6" ht="24" x14ac:dyDescent="0.2">
      <c r="A59" s="55">
        <v>633</v>
      </c>
      <c r="B59" s="88" t="s">
        <v>161</v>
      </c>
      <c r="C59" s="52" t="s">
        <v>162</v>
      </c>
      <c r="D59" s="53">
        <f t="shared" ref="D59:E59" si="12">SUM(D60:D61)</f>
        <v>63433278.600000001</v>
      </c>
      <c r="E59" s="53">
        <f t="shared" si="12"/>
        <v>50447553.710000001</v>
      </c>
      <c r="F59" s="54">
        <f t="shared" si="0"/>
        <v>79.528529540643987</v>
      </c>
    </row>
    <row r="60" spans="1:6" ht="24" x14ac:dyDescent="0.2">
      <c r="A60" s="55">
        <v>6331</v>
      </c>
      <c r="B60" s="88" t="s">
        <v>163</v>
      </c>
      <c r="C60" s="52" t="s">
        <v>164</v>
      </c>
      <c r="D60" s="244">
        <v>58985202.600000001</v>
      </c>
      <c r="E60" s="244">
        <v>49387070.009999998</v>
      </c>
      <c r="F60" s="54">
        <f t="shared" si="0"/>
        <v>83.727897562565971</v>
      </c>
    </row>
    <row r="61" spans="1:6" ht="24" x14ac:dyDescent="0.2">
      <c r="A61" s="55">
        <v>6332</v>
      </c>
      <c r="B61" s="88" t="s">
        <v>165</v>
      </c>
      <c r="C61" s="52" t="s">
        <v>166</v>
      </c>
      <c r="D61" s="244">
        <v>4448076</v>
      </c>
      <c r="E61" s="244">
        <v>1060483.7</v>
      </c>
      <c r="F61" s="54">
        <f t="shared" si="0"/>
        <v>23.841402440066219</v>
      </c>
    </row>
    <row r="62" spans="1:6" ht="12.75" customHeight="1" x14ac:dyDescent="0.2">
      <c r="A62" s="55">
        <v>634</v>
      </c>
      <c r="B62" s="87" t="s">
        <v>167</v>
      </c>
      <c r="C62" s="52" t="s">
        <v>168</v>
      </c>
      <c r="D62" s="53">
        <f t="shared" ref="D62:E62" si="13">SUM(D63:D64)</f>
        <v>31011662</v>
      </c>
      <c r="E62" s="53">
        <f t="shared" si="13"/>
        <v>23368831.829999998</v>
      </c>
      <c r="F62" s="54">
        <f t="shared" si="0"/>
        <v>75.354980426395713</v>
      </c>
    </row>
    <row r="63" spans="1:6" ht="12.75" customHeight="1" x14ac:dyDescent="0.2">
      <c r="A63" s="55">
        <v>6341</v>
      </c>
      <c r="B63" s="87" t="s">
        <v>169</v>
      </c>
      <c r="C63" s="52" t="s">
        <v>170</v>
      </c>
      <c r="D63" s="244">
        <v>31011662</v>
      </c>
      <c r="E63" s="244">
        <v>23368831.829999998</v>
      </c>
      <c r="F63" s="54">
        <f t="shared" si="0"/>
        <v>75.354980426395713</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322728392</v>
      </c>
      <c r="E65" s="53">
        <f t="shared" si="14"/>
        <v>328831893.55000001</v>
      </c>
      <c r="F65" s="54">
        <f t="shared" si="0"/>
        <v>101.8912192733263</v>
      </c>
    </row>
    <row r="66" spans="1:6" ht="12.75" customHeight="1" x14ac:dyDescent="0.2">
      <c r="A66" s="55">
        <v>6351</v>
      </c>
      <c r="B66" s="87" t="s">
        <v>175</v>
      </c>
      <c r="C66" s="52" t="s">
        <v>176</v>
      </c>
      <c r="D66" s="244">
        <v>322728392</v>
      </c>
      <c r="E66" s="244">
        <v>328831893.55000001</v>
      </c>
      <c r="F66" s="54">
        <f t="shared" si="0"/>
        <v>101.8912192733263</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1862032639</v>
      </c>
      <c r="E68" s="53">
        <f t="shared" si="15"/>
        <v>1979639327.1299999</v>
      </c>
      <c r="F68" s="54">
        <f t="shared" si="0"/>
        <v>106.3160379505034</v>
      </c>
    </row>
    <row r="69" spans="1:6" ht="12.75" customHeight="1" x14ac:dyDescent="0.2">
      <c r="A69" s="55" t="s">
        <v>181</v>
      </c>
      <c r="B69" s="87" t="s">
        <v>182</v>
      </c>
      <c r="C69" s="52" t="s">
        <v>181</v>
      </c>
      <c r="D69" s="244">
        <v>1829657656</v>
      </c>
      <c r="E69" s="244">
        <v>1940296549.3</v>
      </c>
      <c r="F69" s="54">
        <f t="shared" si="0"/>
        <v>106.04697239055523</v>
      </c>
    </row>
    <row r="70" spans="1:6" ht="24" x14ac:dyDescent="0.2">
      <c r="A70" s="55" t="s">
        <v>183</v>
      </c>
      <c r="B70" s="87" t="s">
        <v>184</v>
      </c>
      <c r="C70" s="52" t="s">
        <v>183</v>
      </c>
      <c r="D70" s="244">
        <v>32374983</v>
      </c>
      <c r="E70" s="244">
        <v>39342777.829999998</v>
      </c>
      <c r="F70" s="54">
        <f t="shared" si="0"/>
        <v>121.5221574942603</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308412186.38999999</v>
      </c>
      <c r="E74" s="53">
        <f t="shared" si="17"/>
        <v>537337872.26999998</v>
      </c>
      <c r="F74" s="54">
        <f t="shared" si="0"/>
        <v>174.22718555955956</v>
      </c>
    </row>
    <row r="75" spans="1:6" ht="12.75" customHeight="1" x14ac:dyDescent="0.2">
      <c r="A75" s="55" t="s">
        <v>193</v>
      </c>
      <c r="B75" s="87" t="s">
        <v>194</v>
      </c>
      <c r="C75" s="52" t="s">
        <v>193</v>
      </c>
      <c r="D75" s="244">
        <v>82552172.390000001</v>
      </c>
      <c r="E75" s="244">
        <v>99293363.650000006</v>
      </c>
      <c r="F75" s="54">
        <f t="shared" si="0"/>
        <v>120.27952841859792</v>
      </c>
    </row>
    <row r="76" spans="1:6" ht="12.75" customHeight="1" x14ac:dyDescent="0.2">
      <c r="A76" s="55" t="s">
        <v>195</v>
      </c>
      <c r="B76" s="87" t="s">
        <v>196</v>
      </c>
      <c r="C76" s="52" t="s">
        <v>195</v>
      </c>
      <c r="D76" s="244">
        <v>225860014</v>
      </c>
      <c r="E76" s="244">
        <v>438044508.62</v>
      </c>
      <c r="F76" s="54">
        <f t="shared" si="0"/>
        <v>193.94513480371961</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407905258.20000005</v>
      </c>
      <c r="E82" s="53">
        <f t="shared" si="19"/>
        <v>420478482.10000002</v>
      </c>
      <c r="F82" s="54">
        <f t="shared" si="0"/>
        <v>103.08238828680045</v>
      </c>
    </row>
    <row r="83" spans="1:6" ht="12.75" customHeight="1" x14ac:dyDescent="0.2">
      <c r="A83" s="55">
        <v>641</v>
      </c>
      <c r="B83" s="87" t="s">
        <v>209</v>
      </c>
      <c r="C83" s="52" t="s">
        <v>210</v>
      </c>
      <c r="D83" s="53">
        <f t="shared" ref="D83:E83" si="20">SUM(D84:D90)</f>
        <v>20211278.23</v>
      </c>
      <c r="E83" s="53">
        <f t="shared" si="20"/>
        <v>18319834.34</v>
      </c>
      <c r="F83" s="54">
        <f t="shared" si="0"/>
        <v>90.641641421805303</v>
      </c>
    </row>
    <row r="84" spans="1:6" ht="12.75" customHeight="1" x14ac:dyDescent="0.2">
      <c r="A84" s="55">
        <v>6412</v>
      </c>
      <c r="B84" s="87" t="s">
        <v>211</v>
      </c>
      <c r="C84" s="52" t="s">
        <v>212</v>
      </c>
      <c r="D84" s="244">
        <v>288775</v>
      </c>
      <c r="E84" s="244">
        <v>288199.64</v>
      </c>
      <c r="F84" s="54">
        <f t="shared" si="0"/>
        <v>99.800758375898198</v>
      </c>
    </row>
    <row r="85" spans="1:6" ht="12.75" customHeight="1" x14ac:dyDescent="0.2">
      <c r="A85" s="55">
        <v>6413</v>
      </c>
      <c r="B85" s="87" t="s">
        <v>213</v>
      </c>
      <c r="C85" s="52" t="s">
        <v>214</v>
      </c>
      <c r="D85" s="244">
        <v>295561.23</v>
      </c>
      <c r="E85" s="244">
        <v>610695.69999999995</v>
      </c>
      <c r="F85" s="54">
        <f t="shared" si="0"/>
        <v>206.62239766697411</v>
      </c>
    </row>
    <row r="86" spans="1:6" ht="12.75" customHeight="1" x14ac:dyDescent="0.2">
      <c r="A86" s="55">
        <v>6414</v>
      </c>
      <c r="B86" s="87" t="s">
        <v>215</v>
      </c>
      <c r="C86" s="52" t="s">
        <v>216</v>
      </c>
      <c r="D86" s="244">
        <v>1204466</v>
      </c>
      <c r="E86" s="244">
        <v>1484562.99</v>
      </c>
      <c r="F86" s="54">
        <f t="shared" si="0"/>
        <v>123.25486896267724</v>
      </c>
    </row>
    <row r="87" spans="1:6" ht="12.75" customHeight="1" x14ac:dyDescent="0.2">
      <c r="A87" s="55">
        <v>6415</v>
      </c>
      <c r="B87" s="87" t="s">
        <v>217</v>
      </c>
      <c r="C87" s="52" t="s">
        <v>218</v>
      </c>
      <c r="D87" s="244">
        <v>4913268</v>
      </c>
      <c r="E87" s="244">
        <v>358698.62</v>
      </c>
      <c r="F87" s="54">
        <f t="shared" si="0"/>
        <v>7.3006117313364554</v>
      </c>
    </row>
    <row r="88" spans="1:6" ht="12.75" customHeight="1" x14ac:dyDescent="0.2">
      <c r="A88" s="55">
        <v>6416</v>
      </c>
      <c r="B88" s="87" t="s">
        <v>219</v>
      </c>
      <c r="C88" s="52" t="s">
        <v>220</v>
      </c>
      <c r="D88" s="244">
        <v>37129</v>
      </c>
      <c r="E88" s="244">
        <v>131965.79999999999</v>
      </c>
      <c r="F88" s="54">
        <f t="shared" si="0"/>
        <v>355.4251393789221</v>
      </c>
    </row>
    <row r="89" spans="1:6" ht="24" x14ac:dyDescent="0.2">
      <c r="A89" s="55">
        <v>6417</v>
      </c>
      <c r="B89" s="87" t="s">
        <v>221</v>
      </c>
      <c r="C89" s="52" t="s">
        <v>222</v>
      </c>
      <c r="D89" s="244">
        <v>13468730</v>
      </c>
      <c r="E89" s="244">
        <v>14582611.27</v>
      </c>
      <c r="F89" s="54">
        <f t="shared" si="0"/>
        <v>108.27012843824176</v>
      </c>
    </row>
    <row r="90" spans="1:6" ht="12.75" customHeight="1" x14ac:dyDescent="0.2">
      <c r="A90" s="55">
        <v>6419</v>
      </c>
      <c r="B90" s="87" t="s">
        <v>223</v>
      </c>
      <c r="C90" s="52" t="s">
        <v>224</v>
      </c>
      <c r="D90" s="244">
        <v>3349</v>
      </c>
      <c r="E90" s="244">
        <v>863100.32</v>
      </c>
      <c r="F90" s="54" t="str">
        <f t="shared" si="0"/>
        <v>&gt;&gt;100</v>
      </c>
    </row>
    <row r="91" spans="1:6" ht="12.75" customHeight="1" x14ac:dyDescent="0.2">
      <c r="A91" s="55">
        <v>642</v>
      </c>
      <c r="B91" s="87" t="s">
        <v>225</v>
      </c>
      <c r="C91" s="52" t="s">
        <v>226</v>
      </c>
      <c r="D91" s="53">
        <f t="shared" ref="D91:E91" si="21">SUM(D92:D97)</f>
        <v>387649592.97000003</v>
      </c>
      <c r="E91" s="53">
        <f t="shared" si="21"/>
        <v>401615752.29000002</v>
      </c>
      <c r="F91" s="54">
        <f t="shared" si="0"/>
        <v>103.60277930720821</v>
      </c>
    </row>
    <row r="92" spans="1:6" ht="12.75" customHeight="1" x14ac:dyDescent="0.2">
      <c r="A92" s="55">
        <v>6421</v>
      </c>
      <c r="B92" s="87" t="s">
        <v>227</v>
      </c>
      <c r="C92" s="52" t="s">
        <v>228</v>
      </c>
      <c r="D92" s="244">
        <v>6505075</v>
      </c>
      <c r="E92" s="244">
        <v>3370577.37</v>
      </c>
      <c r="F92" s="54">
        <f t="shared" si="0"/>
        <v>51.814581230808251</v>
      </c>
    </row>
    <row r="93" spans="1:6" ht="12.75" customHeight="1" x14ac:dyDescent="0.2">
      <c r="A93" s="55">
        <v>6422</v>
      </c>
      <c r="B93" s="87" t="s">
        <v>229</v>
      </c>
      <c r="C93" s="52" t="s">
        <v>230</v>
      </c>
      <c r="D93" s="244">
        <v>108591487.97</v>
      </c>
      <c r="E93" s="244">
        <v>122040621.20999999</v>
      </c>
      <c r="F93" s="54">
        <f t="shared" si="0"/>
        <v>112.38507132687556</v>
      </c>
    </row>
    <row r="94" spans="1:6" ht="12.75" customHeight="1" x14ac:dyDescent="0.2">
      <c r="A94" s="55">
        <v>6423</v>
      </c>
      <c r="B94" s="87" t="s">
        <v>231</v>
      </c>
      <c r="C94" s="52" t="s">
        <v>232</v>
      </c>
      <c r="D94" s="244">
        <v>39626050</v>
      </c>
      <c r="E94" s="244">
        <v>38047873.75</v>
      </c>
      <c r="F94" s="54">
        <f t="shared" si="0"/>
        <v>96.017326354759064</v>
      </c>
    </row>
    <row r="95" spans="1:6" ht="12.75" customHeight="1" x14ac:dyDescent="0.2">
      <c r="A95" s="55">
        <v>6424</v>
      </c>
      <c r="B95" s="87" t="s">
        <v>233</v>
      </c>
      <c r="C95" s="52" t="s">
        <v>234</v>
      </c>
      <c r="D95" s="244">
        <v>228996631</v>
      </c>
      <c r="E95" s="244">
        <v>235246354.06999999</v>
      </c>
      <c r="F95" s="54">
        <f t="shared" si="0"/>
        <v>102.72917686286833</v>
      </c>
    </row>
    <row r="96" spans="1:6" ht="12.75" customHeight="1" x14ac:dyDescent="0.2">
      <c r="A96" s="55" t="s">
        <v>235</v>
      </c>
      <c r="B96" s="87" t="s">
        <v>236</v>
      </c>
      <c r="C96" s="52" t="s">
        <v>235</v>
      </c>
      <c r="D96" s="244">
        <v>840667</v>
      </c>
      <c r="E96" s="244">
        <v>2724272.35</v>
      </c>
      <c r="F96" s="54">
        <f t="shared" si="0"/>
        <v>324.06081718445</v>
      </c>
    </row>
    <row r="97" spans="1:6" ht="12.75" customHeight="1" x14ac:dyDescent="0.2">
      <c r="A97" s="55">
        <v>6429</v>
      </c>
      <c r="B97" s="87" t="s">
        <v>237</v>
      </c>
      <c r="C97" s="52" t="s">
        <v>238</v>
      </c>
      <c r="D97" s="244">
        <v>3089682</v>
      </c>
      <c r="E97" s="244">
        <v>186053.54</v>
      </c>
      <c r="F97" s="54">
        <f t="shared" si="0"/>
        <v>6.0217698779356583</v>
      </c>
    </row>
    <row r="98" spans="1:6" ht="12.75" customHeight="1" x14ac:dyDescent="0.2">
      <c r="A98" s="55">
        <v>643</v>
      </c>
      <c r="B98" s="87" t="s">
        <v>239</v>
      </c>
      <c r="C98" s="52" t="s">
        <v>240</v>
      </c>
      <c r="D98" s="53">
        <f t="shared" ref="D98:E98" si="22">SUM(D99:D105)</f>
        <v>44387</v>
      </c>
      <c r="E98" s="53">
        <f t="shared" si="22"/>
        <v>542895.47</v>
      </c>
      <c r="F98" s="54">
        <f t="shared" si="0"/>
        <v>1223.0956586387906</v>
      </c>
    </row>
    <row r="99" spans="1:6" ht="24" x14ac:dyDescent="0.2">
      <c r="A99" s="55">
        <v>6431</v>
      </c>
      <c r="B99" s="87" t="s">
        <v>241</v>
      </c>
      <c r="C99" s="52" t="s">
        <v>242</v>
      </c>
      <c r="D99" s="244">
        <v>5</v>
      </c>
      <c r="E99" s="244">
        <v>0</v>
      </c>
      <c r="F99" s="54">
        <f t="shared" si="0"/>
        <v>0</v>
      </c>
    </row>
    <row r="100" spans="1:6" ht="24" x14ac:dyDescent="0.2">
      <c r="A100" s="55">
        <v>6432</v>
      </c>
      <c r="B100" s="234" t="s">
        <v>243</v>
      </c>
      <c r="C100" s="52" t="s">
        <v>244</v>
      </c>
      <c r="D100" s="244">
        <v>39985</v>
      </c>
      <c r="E100" s="244">
        <v>34705.800000000003</v>
      </c>
      <c r="F100" s="54">
        <f t="shared" si="0"/>
        <v>86.797048893335003</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4397</v>
      </c>
      <c r="E102" s="244">
        <v>508189.67</v>
      </c>
      <c r="F102" s="54" t="str">
        <f t="shared" si="0"/>
        <v>&gt;&gt;100</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1498157063.24</v>
      </c>
      <c r="E106" s="53">
        <f t="shared" si="23"/>
        <v>1578766184.1199999</v>
      </c>
      <c r="F106" s="54">
        <f t="shared" si="0"/>
        <v>105.38055207013275</v>
      </c>
    </row>
    <row r="107" spans="1:6" ht="12.75" customHeight="1" x14ac:dyDescent="0.2">
      <c r="A107" s="55">
        <v>651</v>
      </c>
      <c r="B107" s="87" t="s">
        <v>257</v>
      </c>
      <c r="C107" s="52" t="s">
        <v>258</v>
      </c>
      <c r="D107" s="53">
        <f t="shared" ref="D107:E107" si="24">SUM(D108:D111)</f>
        <v>29921695</v>
      </c>
      <c r="E107" s="53">
        <f t="shared" si="24"/>
        <v>32076395.390000001</v>
      </c>
      <c r="F107" s="54">
        <f t="shared" si="0"/>
        <v>107.2011307848703</v>
      </c>
    </row>
    <row r="108" spans="1:6" ht="12.75" customHeight="1" x14ac:dyDescent="0.2">
      <c r="A108" s="55">
        <v>6511</v>
      </c>
      <c r="B108" s="87" t="s">
        <v>259</v>
      </c>
      <c r="C108" s="52" t="s">
        <v>260</v>
      </c>
      <c r="D108" s="244">
        <v>450</v>
      </c>
      <c r="E108" s="244">
        <v>0</v>
      </c>
      <c r="F108" s="54">
        <f t="shared" si="0"/>
        <v>0</v>
      </c>
    </row>
    <row r="109" spans="1:6" ht="12.75" customHeight="1" x14ac:dyDescent="0.2">
      <c r="A109" s="55">
        <v>6512</v>
      </c>
      <c r="B109" s="87" t="s">
        <v>261</v>
      </c>
      <c r="C109" s="52" t="s">
        <v>262</v>
      </c>
      <c r="D109" s="244">
        <v>17530694</v>
      </c>
      <c r="E109" s="244">
        <v>21920987.850000001</v>
      </c>
      <c r="F109" s="54">
        <f t="shared" si="0"/>
        <v>125.0434686156749</v>
      </c>
    </row>
    <row r="110" spans="1:6" ht="12.75" customHeight="1" x14ac:dyDescent="0.2">
      <c r="A110" s="55">
        <v>6513</v>
      </c>
      <c r="B110" s="87" t="s">
        <v>263</v>
      </c>
      <c r="C110" s="52" t="s">
        <v>264</v>
      </c>
      <c r="D110" s="244">
        <v>10263947</v>
      </c>
      <c r="E110" s="244">
        <v>6175726.1500000004</v>
      </c>
      <c r="F110" s="54">
        <f t="shared" si="0"/>
        <v>60.169115740757427</v>
      </c>
    </row>
    <row r="111" spans="1:6" ht="12.75" customHeight="1" x14ac:dyDescent="0.2">
      <c r="A111" s="55">
        <v>6514</v>
      </c>
      <c r="B111" s="87" t="s">
        <v>265</v>
      </c>
      <c r="C111" s="52" t="s">
        <v>266</v>
      </c>
      <c r="D111" s="244">
        <v>2126604</v>
      </c>
      <c r="E111" s="244">
        <v>3979681.39</v>
      </c>
      <c r="F111" s="54">
        <f t="shared" si="0"/>
        <v>187.13786816915609</v>
      </c>
    </row>
    <row r="112" spans="1:6" ht="12.75" customHeight="1" x14ac:dyDescent="0.2">
      <c r="A112" s="55">
        <v>652</v>
      </c>
      <c r="B112" s="87" t="s">
        <v>267</v>
      </c>
      <c r="C112" s="52" t="s">
        <v>268</v>
      </c>
      <c r="D112" s="53">
        <f t="shared" ref="D112:E112" si="25">SUM(D113:D119)</f>
        <v>485660954.24000001</v>
      </c>
      <c r="E112" s="53">
        <f t="shared" si="25"/>
        <v>578522948.75</v>
      </c>
      <c r="F112" s="54">
        <f t="shared" si="0"/>
        <v>119.12074538817264</v>
      </c>
    </row>
    <row r="113" spans="1:6" ht="12.75" customHeight="1" x14ac:dyDescent="0.2">
      <c r="A113" s="55">
        <v>6521</v>
      </c>
      <c r="B113" s="87" t="s">
        <v>269</v>
      </c>
      <c r="C113" s="52" t="s">
        <v>270</v>
      </c>
      <c r="D113" s="244">
        <v>650</v>
      </c>
      <c r="E113" s="244">
        <v>244298.1</v>
      </c>
      <c r="F113" s="54" t="str">
        <f t="shared" si="0"/>
        <v>&gt;&gt;100</v>
      </c>
    </row>
    <row r="114" spans="1:6" ht="12.75" customHeight="1" x14ac:dyDescent="0.2">
      <c r="A114" s="55">
        <v>6522</v>
      </c>
      <c r="B114" s="87" t="s">
        <v>271</v>
      </c>
      <c r="C114" s="52" t="s">
        <v>272</v>
      </c>
      <c r="D114" s="244">
        <v>1203713</v>
      </c>
      <c r="E114" s="244">
        <v>1201461.47</v>
      </c>
      <c r="F114" s="54">
        <f t="shared" si="0"/>
        <v>99.81295125997643</v>
      </c>
    </row>
    <row r="115" spans="1:6" ht="12.75" customHeight="1" x14ac:dyDescent="0.2">
      <c r="A115" s="55">
        <v>6524</v>
      </c>
      <c r="B115" s="87" t="s">
        <v>273</v>
      </c>
      <c r="C115" s="52" t="s">
        <v>274</v>
      </c>
      <c r="D115" s="244">
        <v>469408</v>
      </c>
      <c r="E115" s="244">
        <v>435133.4</v>
      </c>
      <c r="F115" s="54">
        <f t="shared" si="0"/>
        <v>92.698334923989364</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483801522.24000001</v>
      </c>
      <c r="E117" s="244">
        <v>554529985.77999997</v>
      </c>
      <c r="F117" s="54">
        <f t="shared" si="0"/>
        <v>114.61931397249998</v>
      </c>
    </row>
    <row r="118" spans="1:6" ht="12.75" customHeight="1" x14ac:dyDescent="0.2">
      <c r="A118" s="55">
        <v>6527</v>
      </c>
      <c r="B118" s="87" t="s">
        <v>279</v>
      </c>
      <c r="C118" s="52" t="s">
        <v>280</v>
      </c>
      <c r="D118" s="244">
        <v>0</v>
      </c>
      <c r="E118" s="244">
        <v>22104570</v>
      </c>
      <c r="F118" s="54" t="str">
        <f t="shared" si="0"/>
        <v>-</v>
      </c>
    </row>
    <row r="119" spans="1:6" ht="24" x14ac:dyDescent="0.2">
      <c r="A119" s="55" t="s">
        <v>281</v>
      </c>
      <c r="B119" s="234" t="s">
        <v>282</v>
      </c>
      <c r="C119" s="52" t="s">
        <v>281</v>
      </c>
      <c r="D119" s="244">
        <v>185661</v>
      </c>
      <c r="E119" s="244">
        <v>7500</v>
      </c>
      <c r="F119" s="54">
        <f t="shared" si="0"/>
        <v>4.0396205988333582</v>
      </c>
    </row>
    <row r="120" spans="1:6" ht="12.75" customHeight="1" x14ac:dyDescent="0.2">
      <c r="A120" s="55">
        <v>653</v>
      </c>
      <c r="B120" s="87" t="s">
        <v>283</v>
      </c>
      <c r="C120" s="52" t="s">
        <v>284</v>
      </c>
      <c r="D120" s="53">
        <f t="shared" ref="D120:E120" si="26">SUM(D121:D123)</f>
        <v>982574414</v>
      </c>
      <c r="E120" s="53">
        <f t="shared" si="26"/>
        <v>968166839.98000002</v>
      </c>
      <c r="F120" s="54">
        <f t="shared" si="0"/>
        <v>98.53369130981666</v>
      </c>
    </row>
    <row r="121" spans="1:6" ht="12.75" customHeight="1" x14ac:dyDescent="0.2">
      <c r="A121" s="55">
        <v>6531</v>
      </c>
      <c r="B121" s="87" t="s">
        <v>285</v>
      </c>
      <c r="C121" s="52" t="s">
        <v>286</v>
      </c>
      <c r="D121" s="244">
        <v>233711706</v>
      </c>
      <c r="E121" s="244">
        <v>218947114.38</v>
      </c>
      <c r="F121" s="54">
        <f t="shared" si="0"/>
        <v>93.682562216203237</v>
      </c>
    </row>
    <row r="122" spans="1:6" ht="12.75" customHeight="1" x14ac:dyDescent="0.2">
      <c r="A122" s="55">
        <v>6532</v>
      </c>
      <c r="B122" s="87" t="s">
        <v>287</v>
      </c>
      <c r="C122" s="52" t="s">
        <v>288</v>
      </c>
      <c r="D122" s="244">
        <v>748861813</v>
      </c>
      <c r="E122" s="244">
        <v>749213888.51999998</v>
      </c>
      <c r="F122" s="54">
        <f t="shared" si="0"/>
        <v>100.04701475143854</v>
      </c>
    </row>
    <row r="123" spans="1:6" ht="12.75" customHeight="1" x14ac:dyDescent="0.2">
      <c r="A123" s="55">
        <v>6533</v>
      </c>
      <c r="B123" s="87" t="s">
        <v>289</v>
      </c>
      <c r="C123" s="52" t="s">
        <v>290</v>
      </c>
      <c r="D123" s="244">
        <v>895</v>
      </c>
      <c r="E123" s="244">
        <v>5837.08</v>
      </c>
      <c r="F123" s="54">
        <f t="shared" si="0"/>
        <v>652.1877094972067</v>
      </c>
    </row>
    <row r="124" spans="1:6" ht="24" x14ac:dyDescent="0.2">
      <c r="A124" s="55">
        <v>66</v>
      </c>
      <c r="B124" s="233" t="s">
        <v>291</v>
      </c>
      <c r="C124" s="52" t="s">
        <v>292</v>
      </c>
      <c r="D124" s="53">
        <f t="shared" ref="D124:E124" si="27">D125+D128</f>
        <v>264270719.22</v>
      </c>
      <c r="E124" s="53">
        <f t="shared" si="27"/>
        <v>294733281.22000003</v>
      </c>
      <c r="F124" s="54">
        <f t="shared" si="0"/>
        <v>111.52702883236965</v>
      </c>
    </row>
    <row r="125" spans="1:6" ht="12.75" customHeight="1" x14ac:dyDescent="0.2">
      <c r="A125" s="55">
        <v>661</v>
      </c>
      <c r="B125" s="88" t="s">
        <v>293</v>
      </c>
      <c r="C125" s="52" t="s">
        <v>294</v>
      </c>
      <c r="D125" s="53">
        <f t="shared" ref="D125:E125" si="28">SUM(D126:D127)</f>
        <v>239463385.22</v>
      </c>
      <c r="E125" s="53">
        <f t="shared" si="28"/>
        <v>266919848</v>
      </c>
      <c r="F125" s="54">
        <f t="shared" si="0"/>
        <v>111.46582921425552</v>
      </c>
    </row>
    <row r="126" spans="1:6" ht="12.75" customHeight="1" x14ac:dyDescent="0.2">
      <c r="A126" s="55">
        <v>6614</v>
      </c>
      <c r="B126" s="88" t="s">
        <v>295</v>
      </c>
      <c r="C126" s="52" t="s">
        <v>296</v>
      </c>
      <c r="D126" s="244">
        <v>18589422.260000002</v>
      </c>
      <c r="E126" s="244">
        <v>21379503.640000001</v>
      </c>
      <c r="F126" s="54">
        <f t="shared" si="0"/>
        <v>115.00897306530923</v>
      </c>
    </row>
    <row r="127" spans="1:6" ht="12.75" customHeight="1" x14ac:dyDescent="0.2">
      <c r="A127" s="55">
        <v>6615</v>
      </c>
      <c r="B127" s="88" t="s">
        <v>297</v>
      </c>
      <c r="C127" s="52" t="s">
        <v>298</v>
      </c>
      <c r="D127" s="244">
        <v>220873962.96000001</v>
      </c>
      <c r="E127" s="244">
        <v>245540344.36000001</v>
      </c>
      <c r="F127" s="54">
        <f t="shared" si="0"/>
        <v>111.16762748738613</v>
      </c>
    </row>
    <row r="128" spans="1:6" ht="24" x14ac:dyDescent="0.2">
      <c r="A128" s="55">
        <v>663</v>
      </c>
      <c r="B128" s="233" t="s">
        <v>299</v>
      </c>
      <c r="C128" s="52" t="s">
        <v>300</v>
      </c>
      <c r="D128" s="53">
        <f t="shared" ref="D128:E128" si="29">SUM(D129:D132)</f>
        <v>24807334</v>
      </c>
      <c r="E128" s="53">
        <f t="shared" si="29"/>
        <v>27813433.219999999</v>
      </c>
      <c r="F128" s="54">
        <f t="shared" si="0"/>
        <v>112.11778428105173</v>
      </c>
    </row>
    <row r="129" spans="1:6" ht="12.75" customHeight="1" x14ac:dyDescent="0.2">
      <c r="A129" s="55">
        <v>6631</v>
      </c>
      <c r="B129" s="88" t="s">
        <v>301</v>
      </c>
      <c r="C129" s="52" t="s">
        <v>302</v>
      </c>
      <c r="D129" s="244">
        <v>22131727</v>
      </c>
      <c r="E129" s="244">
        <v>21577625.399999999</v>
      </c>
      <c r="F129" s="54">
        <f t="shared" si="0"/>
        <v>97.496347212307469</v>
      </c>
    </row>
    <row r="130" spans="1:6" ht="12.75" customHeight="1" x14ac:dyDescent="0.2">
      <c r="A130" s="55">
        <v>6632</v>
      </c>
      <c r="B130" s="234" t="s">
        <v>303</v>
      </c>
      <c r="C130" s="52" t="s">
        <v>304</v>
      </c>
      <c r="D130" s="244">
        <v>2675607</v>
      </c>
      <c r="E130" s="244">
        <v>6235807.8200000003</v>
      </c>
      <c r="F130" s="54">
        <f t="shared" si="0"/>
        <v>233.06142568770377</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1344059671</v>
      </c>
      <c r="E133" s="53">
        <f t="shared" si="30"/>
        <v>1461830522.03</v>
      </c>
      <c r="F133" s="54">
        <f t="shared" ref="F133:F223" si="31">IF(D133&lt;&gt;0,IF(E133/D133&gt;=100,"&gt;&gt;100",E133/D133*100),"-")</f>
        <v>108.76232310001362</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v>1344059671</v>
      </c>
      <c r="E138" s="244">
        <v>1461830522.03</v>
      </c>
      <c r="F138" s="54">
        <f t="shared" si="31"/>
        <v>108.76232310001362</v>
      </c>
    </row>
    <row r="139" spans="1:6" ht="12.75" customHeight="1" x14ac:dyDescent="0.2">
      <c r="A139" s="55">
        <v>68</v>
      </c>
      <c r="B139" s="87" t="s">
        <v>321</v>
      </c>
      <c r="C139" s="52" t="s">
        <v>322</v>
      </c>
      <c r="D139" s="53">
        <f t="shared" ref="D139:E139" si="33">D140+D150</f>
        <v>87983180.400000006</v>
      </c>
      <c r="E139" s="53">
        <f t="shared" si="33"/>
        <v>73330757.519999996</v>
      </c>
      <c r="F139" s="54">
        <f t="shared" si="31"/>
        <v>83.346336409544008</v>
      </c>
    </row>
    <row r="140" spans="1:6" ht="12.75" customHeight="1" x14ac:dyDescent="0.2">
      <c r="A140" s="55">
        <v>681</v>
      </c>
      <c r="B140" s="87" t="s">
        <v>323</v>
      </c>
      <c r="C140" s="52" t="s">
        <v>324</v>
      </c>
      <c r="D140" s="53">
        <f t="shared" ref="D140:E140" si="34">SUM(D141:D149)</f>
        <v>17735833</v>
      </c>
      <c r="E140" s="53">
        <f t="shared" si="34"/>
        <v>19602409.789999999</v>
      </c>
      <c r="F140" s="54">
        <f t="shared" si="31"/>
        <v>110.5243254714904</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17735833</v>
      </c>
      <c r="E149" s="244">
        <v>19602409.789999999</v>
      </c>
      <c r="F149" s="54">
        <f t="shared" si="31"/>
        <v>110.5243254714904</v>
      </c>
    </row>
    <row r="150" spans="1:6" ht="12.75" customHeight="1" x14ac:dyDescent="0.2">
      <c r="A150" s="55">
        <v>683</v>
      </c>
      <c r="B150" s="87" t="s">
        <v>343</v>
      </c>
      <c r="C150" s="52" t="s">
        <v>344</v>
      </c>
      <c r="D150" s="244">
        <v>70247347.400000006</v>
      </c>
      <c r="E150" s="244">
        <v>53728347.729999997</v>
      </c>
      <c r="F150" s="54">
        <f t="shared" si="31"/>
        <v>76.48452179135235</v>
      </c>
    </row>
    <row r="151" spans="1:6" ht="12.75" customHeight="1" x14ac:dyDescent="0.2">
      <c r="A151" s="55">
        <v>3</v>
      </c>
      <c r="B151" s="87" t="s">
        <v>345</v>
      </c>
      <c r="C151" s="52" t="s">
        <v>53</v>
      </c>
      <c r="D151" s="53">
        <f t="shared" ref="D151:E151" si="35">D152+D163+D196+D215+D224+D252+D263</f>
        <v>11437752564.35</v>
      </c>
      <c r="E151" s="53">
        <f t="shared" si="35"/>
        <v>11268132637.789997</v>
      </c>
      <c r="F151" s="54">
        <f t="shared" si="31"/>
        <v>98.517016996077643</v>
      </c>
    </row>
    <row r="152" spans="1:6" ht="12.75" customHeight="1" x14ac:dyDescent="0.2">
      <c r="A152" s="55">
        <v>31</v>
      </c>
      <c r="B152" s="87" t="s">
        <v>346</v>
      </c>
      <c r="C152" s="52" t="s">
        <v>347</v>
      </c>
      <c r="D152" s="53">
        <f t="shared" ref="D152:E152" si="36">D153+D158+D159</f>
        <v>5105644202.8999996</v>
      </c>
      <c r="E152" s="53">
        <f t="shared" si="36"/>
        <v>5284796749.079999</v>
      </c>
      <c r="F152" s="54">
        <f t="shared" si="31"/>
        <v>103.50891168793628</v>
      </c>
    </row>
    <row r="153" spans="1:6" ht="12.75" customHeight="1" x14ac:dyDescent="0.2">
      <c r="A153" s="55">
        <v>311</v>
      </c>
      <c r="B153" s="87" t="s">
        <v>348</v>
      </c>
      <c r="C153" s="52" t="s">
        <v>349</v>
      </c>
      <c r="D153" s="53">
        <f t="shared" ref="D153:E153" si="37">SUM(D154:D157)</f>
        <v>4243005927.9499998</v>
      </c>
      <c r="E153" s="53">
        <f t="shared" si="37"/>
        <v>4379133202.1099997</v>
      </c>
      <c r="F153" s="54">
        <f t="shared" si="31"/>
        <v>103.20827442788347</v>
      </c>
    </row>
    <row r="154" spans="1:6" ht="12.75" customHeight="1" x14ac:dyDescent="0.2">
      <c r="A154" s="55">
        <v>3111</v>
      </c>
      <c r="B154" s="87" t="s">
        <v>350</v>
      </c>
      <c r="C154" s="52" t="s">
        <v>351</v>
      </c>
      <c r="D154" s="244">
        <v>4144681631.9499998</v>
      </c>
      <c r="E154" s="244">
        <v>4270240871.9200001</v>
      </c>
      <c r="F154" s="54">
        <f t="shared" si="31"/>
        <v>103.02940614309443</v>
      </c>
    </row>
    <row r="155" spans="1:6" ht="12.75" customHeight="1" x14ac:dyDescent="0.2">
      <c r="A155" s="55">
        <v>3112</v>
      </c>
      <c r="B155" s="87" t="s">
        <v>352</v>
      </c>
      <c r="C155" s="52" t="s">
        <v>353</v>
      </c>
      <c r="D155" s="244">
        <v>589759</v>
      </c>
      <c r="E155" s="244">
        <v>365955.58</v>
      </c>
      <c r="F155" s="54">
        <f t="shared" si="31"/>
        <v>62.051716039941738</v>
      </c>
    </row>
    <row r="156" spans="1:6" ht="12.75" customHeight="1" x14ac:dyDescent="0.2">
      <c r="A156" s="55">
        <v>3113</v>
      </c>
      <c r="B156" s="87" t="s">
        <v>354</v>
      </c>
      <c r="C156" s="52" t="s">
        <v>355</v>
      </c>
      <c r="D156" s="244">
        <v>47763034</v>
      </c>
      <c r="E156" s="244">
        <v>56085875.659999996</v>
      </c>
      <c r="F156" s="54">
        <f t="shared" si="31"/>
        <v>117.42527842766437</v>
      </c>
    </row>
    <row r="157" spans="1:6" ht="12.75" customHeight="1" x14ac:dyDescent="0.2">
      <c r="A157" s="55">
        <v>3114</v>
      </c>
      <c r="B157" s="87" t="s">
        <v>356</v>
      </c>
      <c r="C157" s="52" t="s">
        <v>357</v>
      </c>
      <c r="D157" s="244">
        <v>49971503</v>
      </c>
      <c r="E157" s="244">
        <v>52440498.950000003</v>
      </c>
      <c r="F157" s="54">
        <f t="shared" si="31"/>
        <v>104.94080786403404</v>
      </c>
    </row>
    <row r="158" spans="1:6" ht="12.75" customHeight="1" x14ac:dyDescent="0.2">
      <c r="A158" s="55">
        <v>312</v>
      </c>
      <c r="B158" s="87" t="s">
        <v>358</v>
      </c>
      <c r="C158" s="52" t="s">
        <v>359</v>
      </c>
      <c r="D158" s="244">
        <v>182252738.99000001</v>
      </c>
      <c r="E158" s="244">
        <v>205494389.72999999</v>
      </c>
      <c r="F158" s="54">
        <f t="shared" si="31"/>
        <v>112.75242878038461</v>
      </c>
    </row>
    <row r="159" spans="1:6" ht="12.75" customHeight="1" x14ac:dyDescent="0.2">
      <c r="A159" s="55">
        <v>313</v>
      </c>
      <c r="B159" s="87" t="s">
        <v>360</v>
      </c>
      <c r="C159" s="52" t="s">
        <v>361</v>
      </c>
      <c r="D159" s="53">
        <f t="shared" ref="D159:E159" si="38">SUM(D160:D162)</f>
        <v>680385535.96000004</v>
      </c>
      <c r="E159" s="53">
        <f t="shared" si="38"/>
        <v>700169157.24000001</v>
      </c>
      <c r="F159" s="54">
        <f t="shared" si="31"/>
        <v>102.9077075032299</v>
      </c>
    </row>
    <row r="160" spans="1:6" ht="12.75" customHeight="1" x14ac:dyDescent="0.2">
      <c r="A160" s="55">
        <v>3131</v>
      </c>
      <c r="B160" s="87" t="s">
        <v>139</v>
      </c>
      <c r="C160" s="52" t="s">
        <v>362</v>
      </c>
      <c r="D160" s="244">
        <v>4458608</v>
      </c>
      <c r="E160" s="244">
        <v>4023473.6</v>
      </c>
      <c r="F160" s="54">
        <f t="shared" si="31"/>
        <v>90.240577328170588</v>
      </c>
    </row>
    <row r="161" spans="1:6" ht="12.75" customHeight="1" x14ac:dyDescent="0.2">
      <c r="A161" s="55">
        <v>3132</v>
      </c>
      <c r="B161" s="87" t="s">
        <v>363</v>
      </c>
      <c r="C161" s="52" t="s">
        <v>364</v>
      </c>
      <c r="D161" s="244">
        <v>675120136.96000004</v>
      </c>
      <c r="E161" s="244">
        <v>695877101</v>
      </c>
      <c r="F161" s="54">
        <f t="shared" si="31"/>
        <v>103.07455857167385</v>
      </c>
    </row>
    <row r="162" spans="1:6" ht="12.75" customHeight="1" x14ac:dyDescent="0.2">
      <c r="A162" s="55">
        <v>3133</v>
      </c>
      <c r="B162" s="87" t="s">
        <v>365</v>
      </c>
      <c r="C162" s="52" t="s">
        <v>366</v>
      </c>
      <c r="D162" s="244">
        <v>806791</v>
      </c>
      <c r="E162" s="244">
        <v>268582.64</v>
      </c>
      <c r="F162" s="54">
        <f t="shared" si="31"/>
        <v>33.290237496451994</v>
      </c>
    </row>
    <row r="163" spans="1:6" ht="12.75" customHeight="1" x14ac:dyDescent="0.2">
      <c r="A163" s="55">
        <v>32</v>
      </c>
      <c r="B163" s="87" t="s">
        <v>367</v>
      </c>
      <c r="C163" s="52" t="s">
        <v>368</v>
      </c>
      <c r="D163" s="53">
        <f t="shared" ref="D163:E163" si="39">D164+D169+D177+D187+D188</f>
        <v>3497092839.2599998</v>
      </c>
      <c r="E163" s="53">
        <f t="shared" si="39"/>
        <v>3222105388.4400001</v>
      </c>
      <c r="F163" s="54">
        <f t="shared" si="31"/>
        <v>92.136684284361507</v>
      </c>
    </row>
    <row r="164" spans="1:6" ht="12.75" customHeight="1" x14ac:dyDescent="0.2">
      <c r="A164" s="55">
        <v>321</v>
      </c>
      <c r="B164" s="87" t="s">
        <v>369</v>
      </c>
      <c r="C164" s="52" t="s">
        <v>370</v>
      </c>
      <c r="D164" s="53">
        <f t="shared" ref="D164:E164" si="40">SUM(D165:D168)</f>
        <v>145288837.65999997</v>
      </c>
      <c r="E164" s="53">
        <f t="shared" si="40"/>
        <v>174074808.55000001</v>
      </c>
      <c r="F164" s="54">
        <f t="shared" si="31"/>
        <v>119.81292668702051</v>
      </c>
    </row>
    <row r="165" spans="1:6" ht="12.75" customHeight="1" x14ac:dyDescent="0.2">
      <c r="A165" s="55">
        <v>3211</v>
      </c>
      <c r="B165" s="87" t="s">
        <v>371</v>
      </c>
      <c r="C165" s="52" t="s">
        <v>372</v>
      </c>
      <c r="D165" s="244">
        <v>9075221.7799999993</v>
      </c>
      <c r="E165" s="244">
        <v>26769866.27</v>
      </c>
      <c r="F165" s="54">
        <f t="shared" si="31"/>
        <v>294.97754345789662</v>
      </c>
    </row>
    <row r="166" spans="1:6" ht="12.75" customHeight="1" x14ac:dyDescent="0.2">
      <c r="A166" s="55">
        <v>3212</v>
      </c>
      <c r="B166" s="87" t="s">
        <v>373</v>
      </c>
      <c r="C166" s="52" t="s">
        <v>374</v>
      </c>
      <c r="D166" s="244">
        <v>127566513.70999999</v>
      </c>
      <c r="E166" s="244">
        <v>134563825.37</v>
      </c>
      <c r="F166" s="54">
        <f t="shared" si="31"/>
        <v>105.48522606481758</v>
      </c>
    </row>
    <row r="167" spans="1:6" ht="12.75" customHeight="1" x14ac:dyDescent="0.2">
      <c r="A167" s="55">
        <v>3213</v>
      </c>
      <c r="B167" s="87" t="s">
        <v>375</v>
      </c>
      <c r="C167" s="52" t="s">
        <v>376</v>
      </c>
      <c r="D167" s="244">
        <v>7994943.1699999999</v>
      </c>
      <c r="E167" s="244">
        <v>11987898.52</v>
      </c>
      <c r="F167" s="54">
        <f t="shared" si="31"/>
        <v>149.94351135581618</v>
      </c>
    </row>
    <row r="168" spans="1:6" ht="12.75" customHeight="1" x14ac:dyDescent="0.2">
      <c r="A168" s="55">
        <v>3214</v>
      </c>
      <c r="B168" s="87" t="s">
        <v>377</v>
      </c>
      <c r="C168" s="52" t="s">
        <v>378</v>
      </c>
      <c r="D168" s="244">
        <v>652159</v>
      </c>
      <c r="E168" s="244">
        <v>753218.39</v>
      </c>
      <c r="F168" s="54">
        <f t="shared" si="31"/>
        <v>115.496127478115</v>
      </c>
    </row>
    <row r="169" spans="1:6" ht="12.75" customHeight="1" x14ac:dyDescent="0.2">
      <c r="A169" s="55">
        <v>322</v>
      </c>
      <c r="B169" s="87" t="s">
        <v>379</v>
      </c>
      <c r="C169" s="52" t="s">
        <v>380</v>
      </c>
      <c r="D169" s="53">
        <f t="shared" ref="D169:E169" si="41">SUM(D170:D176)</f>
        <v>882763139.98000002</v>
      </c>
      <c r="E169" s="53">
        <f t="shared" si="41"/>
        <v>952151021.55000019</v>
      </c>
      <c r="F169" s="54">
        <f t="shared" si="31"/>
        <v>107.86030571819892</v>
      </c>
    </row>
    <row r="170" spans="1:6" ht="12.75" customHeight="1" x14ac:dyDescent="0.2">
      <c r="A170" s="55">
        <v>3221</v>
      </c>
      <c r="B170" s="87" t="s">
        <v>381</v>
      </c>
      <c r="C170" s="52" t="s">
        <v>382</v>
      </c>
      <c r="D170" s="244">
        <v>67961384.829999998</v>
      </c>
      <c r="E170" s="244">
        <v>72020186.609999999</v>
      </c>
      <c r="F170" s="54">
        <f t="shared" si="31"/>
        <v>105.97221759114058</v>
      </c>
    </row>
    <row r="171" spans="1:6" ht="12.75" customHeight="1" x14ac:dyDescent="0.2">
      <c r="A171" s="55">
        <v>3222</v>
      </c>
      <c r="B171" s="87" t="s">
        <v>383</v>
      </c>
      <c r="C171" s="52" t="s">
        <v>384</v>
      </c>
      <c r="D171" s="244">
        <v>502200650.10000002</v>
      </c>
      <c r="E171" s="244">
        <v>494209087.60000002</v>
      </c>
      <c r="F171" s="54">
        <f t="shared" si="31"/>
        <v>98.408691327179938</v>
      </c>
    </row>
    <row r="172" spans="1:6" ht="12.75" customHeight="1" x14ac:dyDescent="0.2">
      <c r="A172" s="55">
        <v>3223</v>
      </c>
      <c r="B172" s="87" t="s">
        <v>385</v>
      </c>
      <c r="C172" s="52" t="s">
        <v>386</v>
      </c>
      <c r="D172" s="244">
        <v>271041441.56</v>
      </c>
      <c r="E172" s="244">
        <v>336026059.66000003</v>
      </c>
      <c r="F172" s="54">
        <f t="shared" si="31"/>
        <v>123.97589745906605</v>
      </c>
    </row>
    <row r="173" spans="1:6" ht="12.75" customHeight="1" x14ac:dyDescent="0.2">
      <c r="A173" s="55">
        <v>3224</v>
      </c>
      <c r="B173" s="87" t="s">
        <v>387</v>
      </c>
      <c r="C173" s="52" t="s">
        <v>388</v>
      </c>
      <c r="D173" s="244">
        <v>20136179</v>
      </c>
      <c r="E173" s="244">
        <v>21865070.82</v>
      </c>
      <c r="F173" s="54">
        <f t="shared" si="31"/>
        <v>108.58599747250956</v>
      </c>
    </row>
    <row r="174" spans="1:6" ht="12.75" customHeight="1" x14ac:dyDescent="0.2">
      <c r="A174" s="55">
        <v>3225</v>
      </c>
      <c r="B174" s="87" t="s">
        <v>389</v>
      </c>
      <c r="C174" s="52" t="s">
        <v>390</v>
      </c>
      <c r="D174" s="244">
        <v>14452579.49</v>
      </c>
      <c r="E174" s="244">
        <v>19162203.489999998</v>
      </c>
      <c r="F174" s="54">
        <f t="shared" si="31"/>
        <v>132.58673652864994</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6970905</v>
      </c>
      <c r="E176" s="244">
        <v>8868413.3699999992</v>
      </c>
      <c r="F176" s="54">
        <f t="shared" si="31"/>
        <v>127.22040208552548</v>
      </c>
    </row>
    <row r="177" spans="1:6" ht="12.75" customHeight="1" x14ac:dyDescent="0.2">
      <c r="A177" s="55">
        <v>323</v>
      </c>
      <c r="B177" s="87" t="s">
        <v>395</v>
      </c>
      <c r="C177" s="52" t="s">
        <v>396</v>
      </c>
      <c r="D177" s="53">
        <f t="shared" ref="D177:E177" si="42">SUM(D178:D186)</f>
        <v>2361005468.98</v>
      </c>
      <c r="E177" s="53">
        <f t="shared" si="42"/>
        <v>1982716100.51</v>
      </c>
      <c r="F177" s="54">
        <f t="shared" si="31"/>
        <v>83.977615747182995</v>
      </c>
    </row>
    <row r="178" spans="1:6" ht="12.75" customHeight="1" x14ac:dyDescent="0.2">
      <c r="A178" s="55">
        <v>3231</v>
      </c>
      <c r="B178" s="87" t="s">
        <v>397</v>
      </c>
      <c r="C178" s="52" t="s">
        <v>398</v>
      </c>
      <c r="D178" s="244">
        <v>51469967.969999999</v>
      </c>
      <c r="E178" s="244">
        <v>51295422.68</v>
      </c>
      <c r="F178" s="54">
        <f t="shared" si="31"/>
        <v>99.660879349873042</v>
      </c>
    </row>
    <row r="179" spans="1:6" ht="12.75" customHeight="1" x14ac:dyDescent="0.2">
      <c r="A179" s="55">
        <v>3232</v>
      </c>
      <c r="B179" s="87" t="s">
        <v>399</v>
      </c>
      <c r="C179" s="52" t="s">
        <v>400</v>
      </c>
      <c r="D179" s="244">
        <v>1197772102.0899999</v>
      </c>
      <c r="E179" s="244">
        <v>900438264.30999994</v>
      </c>
      <c r="F179" s="54">
        <f t="shared" si="31"/>
        <v>75.17609257544234</v>
      </c>
    </row>
    <row r="180" spans="1:6" ht="12.75" customHeight="1" x14ac:dyDescent="0.2">
      <c r="A180" s="55">
        <v>3233</v>
      </c>
      <c r="B180" s="87" t="s">
        <v>401</v>
      </c>
      <c r="C180" s="52" t="s">
        <v>402</v>
      </c>
      <c r="D180" s="244">
        <v>14282370.460000001</v>
      </c>
      <c r="E180" s="244">
        <v>11384498.08</v>
      </c>
      <c r="F180" s="54">
        <f t="shared" si="31"/>
        <v>79.710144138076075</v>
      </c>
    </row>
    <row r="181" spans="1:6" ht="12.75" customHeight="1" x14ac:dyDescent="0.2">
      <c r="A181" s="55">
        <v>3234</v>
      </c>
      <c r="B181" s="87" t="s">
        <v>403</v>
      </c>
      <c r="C181" s="52" t="s">
        <v>404</v>
      </c>
      <c r="D181" s="244">
        <v>131377771.15000001</v>
      </c>
      <c r="E181" s="244">
        <v>129228371.16</v>
      </c>
      <c r="F181" s="54">
        <f t="shared" si="31"/>
        <v>98.363954593546922</v>
      </c>
    </row>
    <row r="182" spans="1:6" ht="12.75" customHeight="1" x14ac:dyDescent="0.2">
      <c r="A182" s="55">
        <v>3235</v>
      </c>
      <c r="B182" s="87" t="s">
        <v>405</v>
      </c>
      <c r="C182" s="52" t="s">
        <v>406</v>
      </c>
      <c r="D182" s="244">
        <v>495637859</v>
      </c>
      <c r="E182" s="244">
        <v>471529877.27999997</v>
      </c>
      <c r="F182" s="54">
        <f t="shared" si="31"/>
        <v>95.135968473304217</v>
      </c>
    </row>
    <row r="183" spans="1:6" ht="12.75" customHeight="1" x14ac:dyDescent="0.2">
      <c r="A183" s="55">
        <v>3236</v>
      </c>
      <c r="B183" s="87" t="s">
        <v>407</v>
      </c>
      <c r="C183" s="52" t="s">
        <v>408</v>
      </c>
      <c r="D183" s="244">
        <v>28670564.670000002</v>
      </c>
      <c r="E183" s="244">
        <v>32169649.43</v>
      </c>
      <c r="F183" s="54">
        <f t="shared" si="31"/>
        <v>112.20445010509796</v>
      </c>
    </row>
    <row r="184" spans="1:6" ht="12.75" customHeight="1" x14ac:dyDescent="0.2">
      <c r="A184" s="55">
        <v>3237</v>
      </c>
      <c r="B184" s="87" t="s">
        <v>409</v>
      </c>
      <c r="C184" s="52" t="s">
        <v>410</v>
      </c>
      <c r="D184" s="244">
        <v>127276121.70999999</v>
      </c>
      <c r="E184" s="244">
        <v>133099565.52</v>
      </c>
      <c r="F184" s="54">
        <f t="shared" si="31"/>
        <v>104.57544096391371</v>
      </c>
    </row>
    <row r="185" spans="1:6" ht="12.75" customHeight="1" x14ac:dyDescent="0.2">
      <c r="A185" s="55">
        <v>3238</v>
      </c>
      <c r="B185" s="87" t="s">
        <v>411</v>
      </c>
      <c r="C185" s="52" t="s">
        <v>412</v>
      </c>
      <c r="D185" s="244">
        <v>62392690.979999997</v>
      </c>
      <c r="E185" s="244">
        <v>52062604.030000001</v>
      </c>
      <c r="F185" s="54">
        <f t="shared" si="31"/>
        <v>83.443434178353826</v>
      </c>
    </row>
    <row r="186" spans="1:6" ht="12.75" customHeight="1" x14ac:dyDescent="0.2">
      <c r="A186" s="55">
        <v>3239</v>
      </c>
      <c r="B186" s="87" t="s">
        <v>413</v>
      </c>
      <c r="C186" s="52" t="s">
        <v>414</v>
      </c>
      <c r="D186" s="244">
        <v>252126020.94999999</v>
      </c>
      <c r="E186" s="244">
        <v>201507848.02000001</v>
      </c>
      <c r="F186" s="54">
        <f t="shared" si="31"/>
        <v>79.923463377848563</v>
      </c>
    </row>
    <row r="187" spans="1:6" ht="12.75" customHeight="1" x14ac:dyDescent="0.2">
      <c r="A187" s="55">
        <v>324</v>
      </c>
      <c r="B187" s="87" t="s">
        <v>415</v>
      </c>
      <c r="C187" s="52" t="s">
        <v>416</v>
      </c>
      <c r="D187" s="244">
        <v>3993383</v>
      </c>
      <c r="E187" s="244">
        <v>8421114.4700000007</v>
      </c>
      <c r="F187" s="54">
        <f t="shared" si="31"/>
        <v>210.87670453848281</v>
      </c>
    </row>
    <row r="188" spans="1:6" ht="12.75" customHeight="1" x14ac:dyDescent="0.2">
      <c r="A188" s="55">
        <v>329</v>
      </c>
      <c r="B188" s="87" t="s">
        <v>417</v>
      </c>
      <c r="C188" s="52" t="s">
        <v>418</v>
      </c>
      <c r="D188" s="53">
        <f t="shared" ref="D188:E188" si="43">SUM(D189:D195)</f>
        <v>104042009.64000002</v>
      </c>
      <c r="E188" s="53">
        <f t="shared" si="43"/>
        <v>104742343.36000001</v>
      </c>
      <c r="F188" s="54">
        <f t="shared" si="31"/>
        <v>100.67312590599053</v>
      </c>
    </row>
    <row r="189" spans="1:6" ht="12.75" customHeight="1" x14ac:dyDescent="0.2">
      <c r="A189" s="55">
        <v>3291</v>
      </c>
      <c r="B189" s="234" t="s">
        <v>419</v>
      </c>
      <c r="C189" s="52" t="s">
        <v>420</v>
      </c>
      <c r="D189" s="244">
        <v>49629503.490000002</v>
      </c>
      <c r="E189" s="244">
        <v>39100863.670000002</v>
      </c>
      <c r="F189" s="54">
        <f t="shared" si="31"/>
        <v>78.785522562962072</v>
      </c>
    </row>
    <row r="190" spans="1:6" ht="12.75" customHeight="1" x14ac:dyDescent="0.2">
      <c r="A190" s="55">
        <v>3292</v>
      </c>
      <c r="B190" s="87" t="s">
        <v>421</v>
      </c>
      <c r="C190" s="52" t="s">
        <v>422</v>
      </c>
      <c r="D190" s="244">
        <v>14492353.800000001</v>
      </c>
      <c r="E190" s="244">
        <v>14810334.23</v>
      </c>
      <c r="F190" s="54">
        <f t="shared" si="31"/>
        <v>102.19412549809542</v>
      </c>
    </row>
    <row r="191" spans="1:6" ht="12.75" customHeight="1" x14ac:dyDescent="0.2">
      <c r="A191" s="55">
        <v>3293</v>
      </c>
      <c r="B191" s="87" t="s">
        <v>423</v>
      </c>
      <c r="C191" s="52" t="s">
        <v>424</v>
      </c>
      <c r="D191" s="244">
        <v>2919225.09</v>
      </c>
      <c r="E191" s="244">
        <v>4808649.5199999996</v>
      </c>
      <c r="F191" s="54">
        <f t="shared" si="31"/>
        <v>164.72349242517643</v>
      </c>
    </row>
    <row r="192" spans="1:6" ht="12.75" customHeight="1" x14ac:dyDescent="0.2">
      <c r="A192" s="55">
        <v>3294</v>
      </c>
      <c r="B192" s="87" t="s">
        <v>425</v>
      </c>
      <c r="C192" s="52" t="s">
        <v>426</v>
      </c>
      <c r="D192" s="244">
        <v>2695379.25</v>
      </c>
      <c r="E192" s="244">
        <v>2629266.9500000002</v>
      </c>
      <c r="F192" s="54">
        <f t="shared" si="31"/>
        <v>97.547198599232374</v>
      </c>
    </row>
    <row r="193" spans="1:6" ht="12.75" customHeight="1" x14ac:dyDescent="0.2">
      <c r="A193" s="55">
        <v>3295</v>
      </c>
      <c r="B193" s="87" t="s">
        <v>427</v>
      </c>
      <c r="C193" s="52" t="s">
        <v>428</v>
      </c>
      <c r="D193" s="244">
        <v>8680022</v>
      </c>
      <c r="E193" s="244">
        <v>9283033.1199999992</v>
      </c>
      <c r="F193" s="54">
        <f t="shared" si="31"/>
        <v>106.94711511099855</v>
      </c>
    </row>
    <row r="194" spans="1:6" ht="12.75" customHeight="1" x14ac:dyDescent="0.2">
      <c r="A194" s="55" t="s">
        <v>429</v>
      </c>
      <c r="B194" s="87" t="s">
        <v>430</v>
      </c>
      <c r="C194" s="52" t="s">
        <v>429</v>
      </c>
      <c r="D194" s="244">
        <v>4322976</v>
      </c>
      <c r="E194" s="244">
        <v>6292419.6100000003</v>
      </c>
      <c r="F194" s="54">
        <f t="shared" si="31"/>
        <v>145.55758833729357</v>
      </c>
    </row>
    <row r="195" spans="1:6" ht="12.75" customHeight="1" x14ac:dyDescent="0.2">
      <c r="A195" s="55">
        <v>3299</v>
      </c>
      <c r="B195" s="87" t="s">
        <v>431</v>
      </c>
      <c r="C195" s="52" t="s">
        <v>432</v>
      </c>
      <c r="D195" s="244">
        <v>21302550.010000002</v>
      </c>
      <c r="E195" s="244">
        <v>27817776.260000002</v>
      </c>
      <c r="F195" s="54">
        <f t="shared" si="31"/>
        <v>130.58425515697218</v>
      </c>
    </row>
    <row r="196" spans="1:6" ht="12.75" customHeight="1" x14ac:dyDescent="0.2">
      <c r="A196" s="55">
        <v>34</v>
      </c>
      <c r="B196" s="234" t="s">
        <v>433</v>
      </c>
      <c r="C196" s="52" t="s">
        <v>434</v>
      </c>
      <c r="D196" s="53">
        <f t="shared" ref="D196:E196" si="44">D197+D202+D210</f>
        <v>66921006.420000002</v>
      </c>
      <c r="E196" s="53">
        <f t="shared" si="44"/>
        <v>73893570.040000007</v>
      </c>
      <c r="F196" s="54">
        <f t="shared" si="31"/>
        <v>110.41909557701479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47766477</v>
      </c>
      <c r="E202" s="53">
        <f t="shared" si="46"/>
        <v>45971965.890000008</v>
      </c>
      <c r="F202" s="54">
        <f t="shared" si="31"/>
        <v>96.24315791595852</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167768</v>
      </c>
      <c r="E204" s="244">
        <v>147657.65</v>
      </c>
      <c r="F204" s="54">
        <f t="shared" si="31"/>
        <v>88.013000095369804</v>
      </c>
    </row>
    <row r="205" spans="1:6" ht="24" x14ac:dyDescent="0.2">
      <c r="A205" s="55">
        <v>3423</v>
      </c>
      <c r="B205" s="234" t="s">
        <v>451</v>
      </c>
      <c r="C205" s="52" t="s">
        <v>452</v>
      </c>
      <c r="D205" s="244">
        <v>45757722</v>
      </c>
      <c r="E205" s="244">
        <v>43457209.520000003</v>
      </c>
      <c r="F205" s="54">
        <f t="shared" si="31"/>
        <v>94.972406012694435</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1818629</v>
      </c>
      <c r="E207" s="244">
        <v>2291639.88</v>
      </c>
      <c r="F207" s="54">
        <f t="shared" si="31"/>
        <v>126.00920143690659</v>
      </c>
    </row>
    <row r="208" spans="1:6" ht="24" x14ac:dyDescent="0.2">
      <c r="A208" s="55">
        <v>3427</v>
      </c>
      <c r="B208" s="87" t="s">
        <v>457</v>
      </c>
      <c r="C208" s="52" t="s">
        <v>458</v>
      </c>
      <c r="D208" s="244">
        <v>22358</v>
      </c>
      <c r="E208" s="244">
        <v>75458.84</v>
      </c>
      <c r="F208" s="54">
        <f t="shared" si="31"/>
        <v>337.50263887646474</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19154529.420000002</v>
      </c>
      <c r="E210" s="53">
        <f t="shared" si="47"/>
        <v>27921604.149999999</v>
      </c>
      <c r="F210" s="54">
        <f t="shared" si="31"/>
        <v>145.77024336001671</v>
      </c>
    </row>
    <row r="211" spans="1:6" ht="12.75" customHeight="1" x14ac:dyDescent="0.2">
      <c r="A211" s="55">
        <v>3431</v>
      </c>
      <c r="B211" s="234" t="s">
        <v>463</v>
      </c>
      <c r="C211" s="52" t="s">
        <v>464</v>
      </c>
      <c r="D211" s="244">
        <v>7005684.0700000003</v>
      </c>
      <c r="E211" s="244">
        <v>9551074.6699999999</v>
      </c>
      <c r="F211" s="54">
        <f t="shared" si="31"/>
        <v>136.33321991923623</v>
      </c>
    </row>
    <row r="212" spans="1:6" ht="12.75" customHeight="1" x14ac:dyDescent="0.2">
      <c r="A212" s="55">
        <v>3432</v>
      </c>
      <c r="B212" s="87" t="s">
        <v>465</v>
      </c>
      <c r="C212" s="52" t="s">
        <v>466</v>
      </c>
      <c r="D212" s="244">
        <v>79840</v>
      </c>
      <c r="E212" s="244">
        <v>656188.1</v>
      </c>
      <c r="F212" s="54">
        <f t="shared" si="31"/>
        <v>821.87888276553099</v>
      </c>
    </row>
    <row r="213" spans="1:6" ht="12.75" customHeight="1" x14ac:dyDescent="0.2">
      <c r="A213" s="55">
        <v>3433</v>
      </c>
      <c r="B213" s="87" t="s">
        <v>467</v>
      </c>
      <c r="C213" s="52" t="s">
        <v>468</v>
      </c>
      <c r="D213" s="244">
        <v>10927842.35</v>
      </c>
      <c r="E213" s="244">
        <v>16627366.17</v>
      </c>
      <c r="F213" s="54">
        <f t="shared" si="31"/>
        <v>152.15598502846262</v>
      </c>
    </row>
    <row r="214" spans="1:6" ht="12.75" customHeight="1" x14ac:dyDescent="0.2">
      <c r="A214" s="55">
        <v>3434</v>
      </c>
      <c r="B214" s="87" t="s">
        <v>469</v>
      </c>
      <c r="C214" s="52" t="s">
        <v>470</v>
      </c>
      <c r="D214" s="244">
        <v>1141163</v>
      </c>
      <c r="E214" s="244">
        <v>1086975.21</v>
      </c>
      <c r="F214" s="54">
        <f t="shared" si="31"/>
        <v>95.251529360836258</v>
      </c>
    </row>
    <row r="215" spans="1:6" ht="12.75" customHeight="1" x14ac:dyDescent="0.2">
      <c r="A215" s="55">
        <v>35</v>
      </c>
      <c r="B215" s="87" t="s">
        <v>471</v>
      </c>
      <c r="C215" s="52" t="s">
        <v>472</v>
      </c>
      <c r="D215" s="53">
        <f t="shared" ref="D215:E215" si="48">D216+D219+D223</f>
        <v>960724935</v>
      </c>
      <c r="E215" s="53">
        <f t="shared" si="48"/>
        <v>971734803.19999993</v>
      </c>
      <c r="F215" s="54">
        <f t="shared" si="31"/>
        <v>101.14599588278614</v>
      </c>
    </row>
    <row r="216" spans="1:6" ht="12.75" customHeight="1" x14ac:dyDescent="0.2">
      <c r="A216" s="55">
        <v>351</v>
      </c>
      <c r="B216" s="87" t="s">
        <v>473</v>
      </c>
      <c r="C216" s="52" t="s">
        <v>474</v>
      </c>
      <c r="D216" s="53">
        <f t="shared" ref="D216:E216" si="49">SUM(D217:D218)</f>
        <v>929087319</v>
      </c>
      <c r="E216" s="53">
        <f t="shared" si="49"/>
        <v>949199444.55999994</v>
      </c>
      <c r="F216" s="54">
        <f t="shared" si="31"/>
        <v>102.16471855214289</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929087319</v>
      </c>
      <c r="E218" s="244">
        <v>949199444.55999994</v>
      </c>
      <c r="F218" s="54">
        <f t="shared" si="31"/>
        <v>102.16471855214289</v>
      </c>
    </row>
    <row r="219" spans="1:6" ht="24" x14ac:dyDescent="0.2">
      <c r="A219" s="55">
        <v>352</v>
      </c>
      <c r="B219" s="87" t="s">
        <v>479</v>
      </c>
      <c r="C219" s="52" t="s">
        <v>480</v>
      </c>
      <c r="D219" s="53">
        <f t="shared" ref="D219:E219" si="50">SUM(D220:D222)</f>
        <v>27925170</v>
      </c>
      <c r="E219" s="53">
        <f t="shared" si="50"/>
        <v>16935316.140000001</v>
      </c>
      <c r="F219" s="54">
        <f t="shared" si="31"/>
        <v>60.645346617406446</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7005362</v>
      </c>
      <c r="E221" s="244">
        <v>4299064.62</v>
      </c>
      <c r="F221" s="54">
        <f t="shared" si="31"/>
        <v>61.368200815318332</v>
      </c>
    </row>
    <row r="222" spans="1:6" ht="12.75" customHeight="1" x14ac:dyDescent="0.2">
      <c r="A222" s="55">
        <v>3523</v>
      </c>
      <c r="B222" s="87" t="s">
        <v>485</v>
      </c>
      <c r="C222" s="52" t="s">
        <v>486</v>
      </c>
      <c r="D222" s="244">
        <v>20919808</v>
      </c>
      <c r="E222" s="244">
        <v>12636251.52</v>
      </c>
      <c r="F222" s="54">
        <f t="shared" si="31"/>
        <v>60.403286301671599</v>
      </c>
    </row>
    <row r="223" spans="1:6" ht="24" x14ac:dyDescent="0.2">
      <c r="A223" s="55" t="s">
        <v>487</v>
      </c>
      <c r="B223" s="87" t="s">
        <v>488</v>
      </c>
      <c r="C223" s="52" t="s">
        <v>487</v>
      </c>
      <c r="D223" s="244">
        <v>3712446</v>
      </c>
      <c r="E223" s="244">
        <v>5600042.5</v>
      </c>
      <c r="F223" s="54">
        <f t="shared" si="31"/>
        <v>150.84508973329173</v>
      </c>
    </row>
    <row r="224" spans="1:6" ht="24" x14ac:dyDescent="0.2">
      <c r="A224" s="55">
        <v>36</v>
      </c>
      <c r="B224" s="87" t="s">
        <v>489</v>
      </c>
      <c r="C224" s="52" t="s">
        <v>490</v>
      </c>
      <c r="D224" s="53">
        <f t="shared" ref="D224:E224" si="51">D225+D228+D231+D236+D240+D244+D247</f>
        <v>68574694.769999996</v>
      </c>
      <c r="E224" s="53">
        <f t="shared" si="51"/>
        <v>89618041.379999995</v>
      </c>
      <c r="F224" s="54">
        <f t="shared" ref="F224:F235" si="52">IF(D224&lt;&gt;0,IF(E224/D224&gt;=100,"&gt;&gt;100",E224/D224*100),"-")</f>
        <v>130.6867521329545</v>
      </c>
    </row>
    <row r="225" spans="1:6" ht="12.75" customHeight="1" x14ac:dyDescent="0.2">
      <c r="A225" s="55">
        <v>361</v>
      </c>
      <c r="B225" s="87" t="s">
        <v>491</v>
      </c>
      <c r="C225" s="52" t="s">
        <v>492</v>
      </c>
      <c r="D225" s="53">
        <f t="shared" ref="D225:E225" si="53">SUM(D226:D227)</f>
        <v>2892519</v>
      </c>
      <c r="E225" s="53">
        <f t="shared" si="53"/>
        <v>2157450.52</v>
      </c>
      <c r="F225" s="54">
        <f t="shared" si="52"/>
        <v>74.587254915179471</v>
      </c>
    </row>
    <row r="226" spans="1:6" ht="12.75" customHeight="1" x14ac:dyDescent="0.2">
      <c r="A226" s="55">
        <v>3611</v>
      </c>
      <c r="B226" s="87" t="s">
        <v>493</v>
      </c>
      <c r="C226" s="52" t="s">
        <v>494</v>
      </c>
      <c r="D226" s="244">
        <v>2892519</v>
      </c>
      <c r="E226" s="244">
        <v>2157450.52</v>
      </c>
      <c r="F226" s="54">
        <f t="shared" si="52"/>
        <v>74.587254915179471</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2010564.69</v>
      </c>
      <c r="F228" s="54" t="str">
        <f t="shared" si="52"/>
        <v>-</v>
      </c>
    </row>
    <row r="229" spans="1:6" ht="12.75" customHeight="1" x14ac:dyDescent="0.2">
      <c r="A229" s="55">
        <v>3621</v>
      </c>
      <c r="B229" s="87" t="s">
        <v>499</v>
      </c>
      <c r="C229" s="52" t="s">
        <v>500</v>
      </c>
      <c r="D229" s="244">
        <v>0</v>
      </c>
      <c r="E229" s="244">
        <v>2010564.69</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5701061</v>
      </c>
      <c r="E231" s="53">
        <f t="shared" si="55"/>
        <v>10657254.549999999</v>
      </c>
      <c r="F231" s="54">
        <f t="shared" si="52"/>
        <v>186.93458200149058</v>
      </c>
    </row>
    <row r="232" spans="1:6" ht="12.75" customHeight="1" x14ac:dyDescent="0.2">
      <c r="A232" s="55">
        <v>3631</v>
      </c>
      <c r="B232" s="87" t="s">
        <v>505</v>
      </c>
      <c r="C232" s="52" t="s">
        <v>506</v>
      </c>
      <c r="D232" s="244">
        <v>4020203</v>
      </c>
      <c r="E232" s="244">
        <v>10486639.109999999</v>
      </c>
      <c r="F232" s="54">
        <f t="shared" si="52"/>
        <v>260.84849720275315</v>
      </c>
    </row>
    <row r="233" spans="1:6" ht="12.75" customHeight="1" x14ac:dyDescent="0.2">
      <c r="A233" s="55">
        <v>3632</v>
      </c>
      <c r="B233" s="87" t="s">
        <v>507</v>
      </c>
      <c r="C233" s="52" t="s">
        <v>508</v>
      </c>
      <c r="D233" s="244">
        <v>1680858</v>
      </c>
      <c r="E233" s="244">
        <v>170615.44</v>
      </c>
      <c r="F233" s="54">
        <f t="shared" si="52"/>
        <v>10.150496948582212</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58385865</v>
      </c>
      <c r="E236" s="53">
        <f t="shared" si="56"/>
        <v>72869257.469999999</v>
      </c>
      <c r="F236" s="54">
        <f t="shared" ref="F236:F239" si="57">IF(D236&lt;&gt;0,IF(E236/D236&gt;=100,"&gt;&gt;100",E236/D236*100),"-")</f>
        <v>124.80633363914365</v>
      </c>
    </row>
    <row r="237" spans="1:6" ht="12.75" customHeight="1" x14ac:dyDescent="0.2">
      <c r="A237" s="55" t="s">
        <v>515</v>
      </c>
      <c r="B237" s="87" t="s">
        <v>516</v>
      </c>
      <c r="C237" s="52" t="s">
        <v>515</v>
      </c>
      <c r="D237" s="244">
        <v>58385865</v>
      </c>
      <c r="E237" s="244">
        <v>72869257.469999999</v>
      </c>
      <c r="F237" s="54">
        <f t="shared" si="57"/>
        <v>124.80633363914365</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1595249.77</v>
      </c>
      <c r="E244" s="53">
        <f t="shared" si="60"/>
        <v>1923514.15</v>
      </c>
      <c r="F244" s="54">
        <f t="shared" ref="F244:F251" si="61">IF(D244&lt;&gt;0,IF(E244/D244&gt;=100,"&gt;&gt;100",E244/D244*100),"-")</f>
        <v>120.57761650703765</v>
      </c>
    </row>
    <row r="245" spans="1:6" ht="12.75" customHeight="1" x14ac:dyDescent="0.2">
      <c r="A245" s="55" t="s">
        <v>531</v>
      </c>
      <c r="B245" s="87" t="s">
        <v>532</v>
      </c>
      <c r="C245" s="52" t="s">
        <v>531</v>
      </c>
      <c r="D245" s="244">
        <v>1595249.77</v>
      </c>
      <c r="E245" s="244">
        <v>1923514.15</v>
      </c>
      <c r="F245" s="54">
        <f t="shared" si="61"/>
        <v>120.57761650703765</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918625047</v>
      </c>
      <c r="E252" s="53">
        <f t="shared" si="63"/>
        <v>901207370.00999999</v>
      </c>
      <c r="F252" s="54">
        <f t="shared" ref="F252:F258" si="64">IF(D252&lt;&gt;0,IF(E252/D252&gt;=100,"&gt;&gt;100",E252/D252*100),"-")</f>
        <v>98.103940552581079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918625047</v>
      </c>
      <c r="E259" s="53">
        <f t="shared" si="66"/>
        <v>901207370.00999999</v>
      </c>
      <c r="F259" s="54">
        <f t="shared" ref="F259:F262" si="67">IF(D259&lt;&gt;0,IF(E259/D259&gt;=100,"&gt;&gt;100",E259/D259*100),"-")</f>
        <v>98.103940552581079</v>
      </c>
    </row>
    <row r="260" spans="1:6" ht="12.75" customHeight="1" x14ac:dyDescent="0.2">
      <c r="A260" s="55">
        <v>3721</v>
      </c>
      <c r="B260" s="87" t="s">
        <v>557</v>
      </c>
      <c r="C260" s="52" t="s">
        <v>558</v>
      </c>
      <c r="D260" s="244">
        <v>688978002</v>
      </c>
      <c r="E260" s="244">
        <v>706803679.13999999</v>
      </c>
      <c r="F260" s="54">
        <f t="shared" si="67"/>
        <v>102.58726361193749</v>
      </c>
    </row>
    <row r="261" spans="1:6" ht="12.75" customHeight="1" x14ac:dyDescent="0.2">
      <c r="A261" s="55">
        <v>3722</v>
      </c>
      <c r="B261" s="87" t="s">
        <v>559</v>
      </c>
      <c r="C261" s="52" t="s">
        <v>560</v>
      </c>
      <c r="D261" s="244">
        <v>229636600</v>
      </c>
      <c r="E261" s="244">
        <v>194386996.87</v>
      </c>
      <c r="F261" s="54">
        <f t="shared" si="67"/>
        <v>84.649832330734739</v>
      </c>
    </row>
    <row r="262" spans="1:6" ht="12.75" customHeight="1" x14ac:dyDescent="0.2">
      <c r="A262" s="55" t="s">
        <v>561</v>
      </c>
      <c r="B262" s="87" t="s">
        <v>562</v>
      </c>
      <c r="C262" s="52" t="s">
        <v>561</v>
      </c>
      <c r="D262" s="244">
        <v>10445</v>
      </c>
      <c r="E262" s="244">
        <v>16694</v>
      </c>
      <c r="F262" s="54">
        <f t="shared" si="67"/>
        <v>159.82766874102441</v>
      </c>
    </row>
    <row r="263" spans="1:6" ht="12.75" customHeight="1" x14ac:dyDescent="0.2">
      <c r="A263" s="55">
        <v>38</v>
      </c>
      <c r="B263" s="87" t="s">
        <v>563</v>
      </c>
      <c r="C263" s="52" t="s">
        <v>564</v>
      </c>
      <c r="D263" s="53">
        <f t="shared" ref="D263:E263" si="68">D264+D268+D273+D279</f>
        <v>820169839</v>
      </c>
      <c r="E263" s="53">
        <f t="shared" si="68"/>
        <v>724776715.6400001</v>
      </c>
      <c r="F263" s="54">
        <f t="shared" ref="F263:F267" si="69">IF(D263&lt;&gt;0,IF(E263/D263&gt;=100,"&gt;&gt;100",E263/D263*100),"-")</f>
        <v>88.369101273425414</v>
      </c>
    </row>
    <row r="264" spans="1:6" ht="12.75" customHeight="1" x14ac:dyDescent="0.2">
      <c r="A264" s="55">
        <v>381</v>
      </c>
      <c r="B264" s="87" t="s">
        <v>565</v>
      </c>
      <c r="C264" s="52" t="s">
        <v>566</v>
      </c>
      <c r="D264" s="53">
        <f t="shared" ref="D264:E264" si="70">SUM(D265:D267)</f>
        <v>374094968</v>
      </c>
      <c r="E264" s="53">
        <f t="shared" si="70"/>
        <v>351223325.27000004</v>
      </c>
      <c r="F264" s="54">
        <f t="shared" si="69"/>
        <v>93.886139968073564</v>
      </c>
    </row>
    <row r="265" spans="1:6" ht="12.75" customHeight="1" x14ac:dyDescent="0.2">
      <c r="A265" s="55">
        <v>3811</v>
      </c>
      <c r="B265" s="87" t="s">
        <v>567</v>
      </c>
      <c r="C265" s="52" t="s">
        <v>568</v>
      </c>
      <c r="D265" s="244">
        <v>366001033</v>
      </c>
      <c r="E265" s="244">
        <v>345765874.74000001</v>
      </c>
      <c r="F265" s="54">
        <f t="shared" si="69"/>
        <v>94.471283839245345</v>
      </c>
    </row>
    <row r="266" spans="1:6" ht="12.75" customHeight="1" x14ac:dyDescent="0.2">
      <c r="A266" s="55">
        <v>3812</v>
      </c>
      <c r="B266" s="87" t="s">
        <v>569</v>
      </c>
      <c r="C266" s="52" t="s">
        <v>570</v>
      </c>
      <c r="D266" s="244">
        <v>139910</v>
      </c>
      <c r="E266" s="244">
        <v>3728.6</v>
      </c>
      <c r="F266" s="54">
        <f t="shared" si="69"/>
        <v>2.6649989278822099</v>
      </c>
    </row>
    <row r="267" spans="1:6" ht="12.75" customHeight="1" x14ac:dyDescent="0.2">
      <c r="A267" s="55" t="s">
        <v>571</v>
      </c>
      <c r="B267" s="87" t="s">
        <v>572</v>
      </c>
      <c r="C267" s="52" t="s">
        <v>571</v>
      </c>
      <c r="D267" s="244">
        <v>7954025</v>
      </c>
      <c r="E267" s="244">
        <v>5453721.9299999997</v>
      </c>
      <c r="F267" s="54">
        <f t="shared" si="69"/>
        <v>68.565561838188842</v>
      </c>
    </row>
    <row r="268" spans="1:6" ht="12.75" customHeight="1" x14ac:dyDescent="0.2">
      <c r="A268" s="55">
        <v>382</v>
      </c>
      <c r="B268" s="88" t="s">
        <v>573</v>
      </c>
      <c r="C268" s="52" t="s">
        <v>574</v>
      </c>
      <c r="D268" s="53">
        <f t="shared" ref="D268:E268" si="71">SUM(D269:D272)</f>
        <v>12401500</v>
      </c>
      <c r="E268" s="53">
        <f t="shared" si="71"/>
        <v>9048830.0999999996</v>
      </c>
      <c r="F268" s="54">
        <f t="shared" ref="F268:F272" si="72">IF(D268&lt;&gt;0,IF(E268/D268&gt;=100,"&gt;&gt;100",E268/D268*100),"-")</f>
        <v>72.965609805265487</v>
      </c>
    </row>
    <row r="269" spans="1:6" ht="12.75" customHeight="1" x14ac:dyDescent="0.2">
      <c r="A269" s="55">
        <v>3821</v>
      </c>
      <c r="B269" s="87" t="s">
        <v>575</v>
      </c>
      <c r="C269" s="52" t="s">
        <v>576</v>
      </c>
      <c r="D269" s="244">
        <v>542176</v>
      </c>
      <c r="E269" s="244">
        <v>1125790.75</v>
      </c>
      <c r="F269" s="54">
        <f t="shared" si="72"/>
        <v>207.64304395620613</v>
      </c>
    </row>
    <row r="270" spans="1:6" ht="12.75" customHeight="1" x14ac:dyDescent="0.2">
      <c r="A270" s="55">
        <v>3822</v>
      </c>
      <c r="B270" s="87" t="s">
        <v>577</v>
      </c>
      <c r="C270" s="52" t="s">
        <v>578</v>
      </c>
      <c r="D270" s="244">
        <v>11859324</v>
      </c>
      <c r="E270" s="244">
        <v>7923039.3499999996</v>
      </c>
      <c r="F270" s="54">
        <f t="shared" si="72"/>
        <v>66.808524246407302</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82093841</v>
      </c>
      <c r="E273" s="53">
        <f t="shared" si="73"/>
        <v>68590655.090000004</v>
      </c>
      <c r="F273" s="54">
        <f t="shared" ref="F273:F284" si="74">IF(D273&lt;&gt;0,IF(E273/D273&gt;=100,"&gt;&gt;100",E273/D273*100),"-")</f>
        <v>83.551523786053565</v>
      </c>
    </row>
    <row r="274" spans="1:6" ht="12.75" customHeight="1" x14ac:dyDescent="0.2">
      <c r="A274" s="55">
        <v>3831</v>
      </c>
      <c r="B274" s="87" t="s">
        <v>585</v>
      </c>
      <c r="C274" s="52" t="s">
        <v>586</v>
      </c>
      <c r="D274" s="244">
        <v>72620695</v>
      </c>
      <c r="E274" s="244">
        <v>50762466.850000001</v>
      </c>
      <c r="F274" s="54">
        <f t="shared" si="74"/>
        <v>69.900827649749147</v>
      </c>
    </row>
    <row r="275" spans="1:6" ht="12.75" customHeight="1" x14ac:dyDescent="0.2">
      <c r="A275" s="55">
        <v>3832</v>
      </c>
      <c r="B275" s="87" t="s">
        <v>587</v>
      </c>
      <c r="C275" s="52" t="s">
        <v>588</v>
      </c>
      <c r="D275" s="244">
        <v>400</v>
      </c>
      <c r="E275" s="244">
        <v>0</v>
      </c>
      <c r="F275" s="54">
        <f t="shared" si="74"/>
        <v>0</v>
      </c>
    </row>
    <row r="276" spans="1:6" ht="12.75" customHeight="1" x14ac:dyDescent="0.2">
      <c r="A276" s="55">
        <v>3833</v>
      </c>
      <c r="B276" s="87" t="s">
        <v>589</v>
      </c>
      <c r="C276" s="52" t="s">
        <v>590</v>
      </c>
      <c r="D276" s="244">
        <v>5921686</v>
      </c>
      <c r="E276" s="244">
        <v>6482138.6100000003</v>
      </c>
      <c r="F276" s="54">
        <f t="shared" si="74"/>
        <v>109.4644094604138</v>
      </c>
    </row>
    <row r="277" spans="1:6" ht="12.75" customHeight="1" x14ac:dyDescent="0.2">
      <c r="A277" s="55">
        <v>3834</v>
      </c>
      <c r="B277" s="87" t="s">
        <v>591</v>
      </c>
      <c r="C277" s="52" t="s">
        <v>592</v>
      </c>
      <c r="D277" s="244">
        <v>754993</v>
      </c>
      <c r="E277" s="244">
        <v>1687929.83</v>
      </c>
      <c r="F277" s="54">
        <f t="shared" si="74"/>
        <v>223.56893772525046</v>
      </c>
    </row>
    <row r="278" spans="1:6" ht="12.75" customHeight="1" x14ac:dyDescent="0.2">
      <c r="A278" s="55" t="s">
        <v>593</v>
      </c>
      <c r="B278" s="87" t="s">
        <v>341</v>
      </c>
      <c r="C278" s="52" t="s">
        <v>593</v>
      </c>
      <c r="D278" s="244">
        <v>2796067</v>
      </c>
      <c r="E278" s="244">
        <v>9658119.8000000007</v>
      </c>
      <c r="F278" s="54">
        <f t="shared" si="74"/>
        <v>345.4180389811832</v>
      </c>
    </row>
    <row r="279" spans="1:6" ht="12.75" customHeight="1" x14ac:dyDescent="0.2">
      <c r="A279" s="55">
        <v>386</v>
      </c>
      <c r="B279" s="88" t="s">
        <v>594</v>
      </c>
      <c r="C279" s="52" t="s">
        <v>595</v>
      </c>
      <c r="D279" s="53">
        <f t="shared" ref="D279:E279" si="75">SUM(D280:D284)</f>
        <v>351579530</v>
      </c>
      <c r="E279" s="53">
        <f t="shared" si="75"/>
        <v>295913905.18000001</v>
      </c>
      <c r="F279" s="54">
        <f t="shared" si="74"/>
        <v>84.166989238537298</v>
      </c>
    </row>
    <row r="280" spans="1:6" ht="24" x14ac:dyDescent="0.2">
      <c r="A280" s="55">
        <v>3861</v>
      </c>
      <c r="B280" s="87" t="s">
        <v>596</v>
      </c>
      <c r="C280" s="52" t="s">
        <v>597</v>
      </c>
      <c r="D280" s="244">
        <v>351579530</v>
      </c>
      <c r="E280" s="244">
        <v>267427010.13999999</v>
      </c>
      <c r="F280" s="54">
        <f t="shared" si="74"/>
        <v>76.06444269949391</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28486895.039999999</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11437752564.35</v>
      </c>
      <c r="E289" s="53">
        <f t="shared" si="79"/>
        <v>11268132637.789997</v>
      </c>
      <c r="F289" s="54">
        <f t="shared" si="76"/>
        <v>98.517016996077643</v>
      </c>
    </row>
    <row r="290" spans="1:6" ht="12.75" customHeight="1" x14ac:dyDescent="0.2">
      <c r="A290" s="55" t="s">
        <v>606</v>
      </c>
      <c r="B290" s="87" t="s">
        <v>617</v>
      </c>
      <c r="C290" s="52" t="s">
        <v>618</v>
      </c>
      <c r="D290" s="53">
        <f>IF(D6&gt;=D289,D6-D289,0)</f>
        <v>413630322.69999886</v>
      </c>
      <c r="E290" s="53">
        <f>IF(E6&gt;=E289,E6-E289,0)</f>
        <v>2194630349.8900032</v>
      </c>
      <c r="F290" s="54">
        <f t="shared" si="76"/>
        <v>530.57772350063954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3657361514.02</v>
      </c>
      <c r="E292" s="244">
        <v>3955773038.7399998</v>
      </c>
      <c r="F292" s="54">
        <f t="shared" si="76"/>
        <v>108.15920229859913</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716619235.5</v>
      </c>
      <c r="E294" s="244">
        <v>654518123.32000005</v>
      </c>
      <c r="F294" s="54">
        <f t="shared" si="76"/>
        <v>91.334155001202177</v>
      </c>
    </row>
    <row r="295" spans="1:6" ht="24" x14ac:dyDescent="0.2">
      <c r="A295" s="55">
        <v>9661</v>
      </c>
      <c r="B295" s="87" t="s">
        <v>627</v>
      </c>
      <c r="C295" s="52" t="s">
        <v>628</v>
      </c>
      <c r="D295" s="244">
        <v>42896438.060000002</v>
      </c>
      <c r="E295" s="244">
        <v>37485640.979999997</v>
      </c>
      <c r="F295" s="54">
        <f t="shared" si="76"/>
        <v>87.386372098233821</v>
      </c>
    </row>
    <row r="296" spans="1:6" ht="12.75" customHeight="1" x14ac:dyDescent="0.2">
      <c r="A296" s="57" t="s">
        <v>629</v>
      </c>
      <c r="B296" s="235" t="s">
        <v>630</v>
      </c>
      <c r="C296" s="58" t="s">
        <v>629</v>
      </c>
      <c r="D296" s="245">
        <v>170678892</v>
      </c>
      <c r="E296" s="245">
        <v>120029187.64</v>
      </c>
      <c r="F296" s="59">
        <f t="shared" si="76"/>
        <v>70.324564586463339</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251314147</v>
      </c>
      <c r="E298" s="53">
        <f t="shared" si="80"/>
        <v>58360926.230000004</v>
      </c>
      <c r="F298" s="54">
        <f t="shared" ref="F298:F418" si="81">IF(D298&lt;&gt;0,IF(E298/D298&gt;=100,"&gt;&gt;100",E298/D298*100),"-")</f>
        <v>23.222300426246996</v>
      </c>
    </row>
    <row r="299" spans="1:6" ht="12.75" customHeight="1" x14ac:dyDescent="0.2">
      <c r="A299" s="55">
        <v>71</v>
      </c>
      <c r="B299" s="87" t="s">
        <v>634</v>
      </c>
      <c r="C299" s="52" t="s">
        <v>635</v>
      </c>
      <c r="D299" s="53">
        <f t="shared" ref="D299:E299" si="82">D300+D304</f>
        <v>24008574</v>
      </c>
      <c r="E299" s="53">
        <f t="shared" si="82"/>
        <v>17157400.23</v>
      </c>
      <c r="F299" s="54">
        <f t="shared" si="81"/>
        <v>71.463637240595801</v>
      </c>
    </row>
    <row r="300" spans="1:6" ht="24" x14ac:dyDescent="0.2">
      <c r="A300" s="55">
        <v>711</v>
      </c>
      <c r="B300" s="87" t="s">
        <v>636</v>
      </c>
      <c r="C300" s="52" t="s">
        <v>637</v>
      </c>
      <c r="D300" s="53">
        <f t="shared" ref="D300:E300" si="83">SUM(D301:D303)</f>
        <v>23167459</v>
      </c>
      <c r="E300" s="53">
        <f t="shared" si="83"/>
        <v>16098304.57</v>
      </c>
      <c r="F300" s="54">
        <f t="shared" si="81"/>
        <v>69.486707929428079</v>
      </c>
    </row>
    <row r="301" spans="1:6" ht="12.75" customHeight="1" x14ac:dyDescent="0.2">
      <c r="A301" s="55">
        <v>7111</v>
      </c>
      <c r="B301" s="87" t="s">
        <v>638</v>
      </c>
      <c r="C301" s="52" t="s">
        <v>639</v>
      </c>
      <c r="D301" s="244">
        <v>23013307</v>
      </c>
      <c r="E301" s="244">
        <v>15958479.57</v>
      </c>
      <c r="F301" s="54">
        <f t="shared" si="81"/>
        <v>69.344573424410498</v>
      </c>
    </row>
    <row r="302" spans="1:6" ht="12.75" customHeight="1" x14ac:dyDescent="0.2">
      <c r="A302" s="55">
        <v>7112</v>
      </c>
      <c r="B302" s="87" t="s">
        <v>640</v>
      </c>
      <c r="C302" s="52" t="s">
        <v>641</v>
      </c>
      <c r="D302" s="244">
        <v>154152</v>
      </c>
      <c r="E302" s="244">
        <v>139825</v>
      </c>
      <c r="F302" s="54">
        <f t="shared" si="81"/>
        <v>90.705926617883648</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841115</v>
      </c>
      <c r="E304" s="53">
        <f t="shared" si="84"/>
        <v>1059095.6599999999</v>
      </c>
      <c r="F304" s="54">
        <f t="shared" si="81"/>
        <v>125.91567859329579</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407660</v>
      </c>
      <c r="E308" s="244">
        <v>580679.71</v>
      </c>
      <c r="F308" s="54">
        <f t="shared" si="81"/>
        <v>142.44216013344453</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433455</v>
      </c>
      <c r="E310" s="244">
        <v>478415.95</v>
      </c>
      <c r="F310" s="54">
        <f t="shared" si="81"/>
        <v>110.37269151353659</v>
      </c>
    </row>
    <row r="311" spans="1:6" ht="24" x14ac:dyDescent="0.2">
      <c r="A311" s="55">
        <v>72</v>
      </c>
      <c r="B311" s="234" t="s">
        <v>658</v>
      </c>
      <c r="C311" s="52" t="s">
        <v>659</v>
      </c>
      <c r="D311" s="53">
        <f t="shared" ref="D311:E311" si="85">D312+D317+D326+D331+D336+D339</f>
        <v>227305573</v>
      </c>
      <c r="E311" s="53">
        <f t="shared" si="85"/>
        <v>41203526</v>
      </c>
      <c r="F311" s="54">
        <f t="shared" si="81"/>
        <v>18.126931714076363</v>
      </c>
    </row>
    <row r="312" spans="1:6" ht="12.75" customHeight="1" x14ac:dyDescent="0.2">
      <c r="A312" s="55">
        <v>721</v>
      </c>
      <c r="B312" s="87" t="s">
        <v>660</v>
      </c>
      <c r="C312" s="52" t="s">
        <v>661</v>
      </c>
      <c r="D312" s="53">
        <f t="shared" ref="D312:E312" si="86">SUM(D313:D316)</f>
        <v>226957984</v>
      </c>
      <c r="E312" s="53">
        <f t="shared" si="86"/>
        <v>40624224.490000002</v>
      </c>
      <c r="F312" s="54">
        <f t="shared" si="81"/>
        <v>17.899447190190056</v>
      </c>
    </row>
    <row r="313" spans="1:6" ht="12.75" customHeight="1" x14ac:dyDescent="0.2">
      <c r="A313" s="55">
        <v>7211</v>
      </c>
      <c r="B313" s="87" t="s">
        <v>662</v>
      </c>
      <c r="C313" s="52" t="s">
        <v>663</v>
      </c>
      <c r="D313" s="244">
        <v>53688294</v>
      </c>
      <c r="E313" s="244">
        <v>38592228.490000002</v>
      </c>
      <c r="F313" s="54">
        <f t="shared" si="81"/>
        <v>71.882016757693961</v>
      </c>
    </row>
    <row r="314" spans="1:6" ht="12.75" customHeight="1" x14ac:dyDescent="0.2">
      <c r="A314" s="55">
        <v>7212</v>
      </c>
      <c r="B314" s="87" t="s">
        <v>664</v>
      </c>
      <c r="C314" s="52" t="s">
        <v>665</v>
      </c>
      <c r="D314" s="244">
        <v>173268617</v>
      </c>
      <c r="E314" s="244">
        <v>914624.34</v>
      </c>
      <c r="F314" s="54">
        <f t="shared" si="81"/>
        <v>0.5278649739554393</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1073</v>
      </c>
      <c r="E316" s="244">
        <v>1117371.6599999999</v>
      </c>
      <c r="F316" s="54" t="str">
        <f t="shared" si="81"/>
        <v>&gt;&gt;100</v>
      </c>
    </row>
    <row r="317" spans="1:6" ht="12.75" customHeight="1" x14ac:dyDescent="0.2">
      <c r="A317" s="55">
        <v>722</v>
      </c>
      <c r="B317" s="87" t="s">
        <v>670</v>
      </c>
      <c r="C317" s="52" t="s">
        <v>671</v>
      </c>
      <c r="D317" s="53">
        <f t="shared" ref="D317:E317" si="87">SUM(D318:D325)</f>
        <v>153907</v>
      </c>
      <c r="E317" s="53">
        <f t="shared" si="87"/>
        <v>194143.6</v>
      </c>
      <c r="F317" s="54">
        <f t="shared" si="81"/>
        <v>126.14345026542001</v>
      </c>
    </row>
    <row r="318" spans="1:6" ht="12.75" customHeight="1" x14ac:dyDescent="0.2">
      <c r="A318" s="55">
        <v>7221</v>
      </c>
      <c r="B318" s="87" t="s">
        <v>672</v>
      </c>
      <c r="C318" s="52" t="s">
        <v>673</v>
      </c>
      <c r="D318" s="244">
        <v>13669</v>
      </c>
      <c r="E318" s="244">
        <v>18650</v>
      </c>
      <c r="F318" s="54">
        <f t="shared" si="81"/>
        <v>136.44011997951569</v>
      </c>
    </row>
    <row r="319" spans="1:6" ht="12.75" customHeight="1" x14ac:dyDescent="0.2">
      <c r="A319" s="55">
        <v>7222</v>
      </c>
      <c r="B319" s="87" t="s">
        <v>674</v>
      </c>
      <c r="C319" s="52" t="s">
        <v>675</v>
      </c>
      <c r="D319" s="244">
        <v>650</v>
      </c>
      <c r="E319" s="244">
        <v>611.20000000000005</v>
      </c>
      <c r="F319" s="54">
        <f t="shared" si="81"/>
        <v>94.030769230769238</v>
      </c>
    </row>
    <row r="320" spans="1:6" ht="12.75" customHeight="1" x14ac:dyDescent="0.2">
      <c r="A320" s="55">
        <v>7223</v>
      </c>
      <c r="B320" s="87" t="s">
        <v>676</v>
      </c>
      <c r="C320" s="52" t="s">
        <v>677</v>
      </c>
      <c r="D320" s="244">
        <v>719</v>
      </c>
      <c r="E320" s="244">
        <v>9840.7999999999993</v>
      </c>
      <c r="F320" s="54">
        <f t="shared" si="81"/>
        <v>1368.6787204450625</v>
      </c>
    </row>
    <row r="321" spans="1:6" ht="12.75" customHeight="1" x14ac:dyDescent="0.2">
      <c r="A321" s="55">
        <v>7224</v>
      </c>
      <c r="B321" s="87" t="s">
        <v>678</v>
      </c>
      <c r="C321" s="52" t="s">
        <v>679</v>
      </c>
      <c r="D321" s="244">
        <v>0</v>
      </c>
      <c r="E321" s="244">
        <v>5800</v>
      </c>
      <c r="F321" s="54" t="str">
        <f t="shared" si="81"/>
        <v>-</v>
      </c>
    </row>
    <row r="322" spans="1:6" ht="12.75" customHeight="1" x14ac:dyDescent="0.2">
      <c r="A322" s="55">
        <v>7225</v>
      </c>
      <c r="B322" s="87" t="s">
        <v>680</v>
      </c>
      <c r="C322" s="52" t="s">
        <v>681</v>
      </c>
      <c r="D322" s="244">
        <v>0</v>
      </c>
      <c r="E322" s="244">
        <v>1000</v>
      </c>
      <c r="F322" s="54" t="str">
        <f t="shared" si="81"/>
        <v>-</v>
      </c>
    </row>
    <row r="323" spans="1:6" ht="12.75" customHeight="1" x14ac:dyDescent="0.2">
      <c r="A323" s="55">
        <v>7226</v>
      </c>
      <c r="B323" s="87" t="s">
        <v>682</v>
      </c>
      <c r="C323" s="52" t="s">
        <v>683</v>
      </c>
      <c r="D323" s="244">
        <v>91127</v>
      </c>
      <c r="E323" s="244">
        <v>0</v>
      </c>
      <c r="F323" s="54">
        <f t="shared" si="81"/>
        <v>0</v>
      </c>
    </row>
    <row r="324" spans="1:6" ht="12.75" customHeight="1" x14ac:dyDescent="0.2">
      <c r="A324" s="55">
        <v>7227</v>
      </c>
      <c r="B324" s="87" t="s">
        <v>684</v>
      </c>
      <c r="C324" s="52" t="s">
        <v>685</v>
      </c>
      <c r="D324" s="244">
        <v>47742</v>
      </c>
      <c r="E324" s="244">
        <v>158241.60000000001</v>
      </c>
      <c r="F324" s="54">
        <f t="shared" si="81"/>
        <v>331.4515520924972</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184148</v>
      </c>
      <c r="E326" s="53">
        <f t="shared" si="88"/>
        <v>385157.91</v>
      </c>
      <c r="F326" s="54">
        <f t="shared" si="81"/>
        <v>209.15671633685946</v>
      </c>
    </row>
    <row r="327" spans="1:6" ht="12.75" customHeight="1" x14ac:dyDescent="0.2">
      <c r="A327" s="55">
        <v>7231</v>
      </c>
      <c r="B327" s="87" t="s">
        <v>690</v>
      </c>
      <c r="C327" s="52" t="s">
        <v>691</v>
      </c>
      <c r="D327" s="244">
        <v>184148</v>
      </c>
      <c r="E327" s="244">
        <v>385157.91</v>
      </c>
      <c r="F327" s="54">
        <f t="shared" si="81"/>
        <v>209.15671633685946</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6903</v>
      </c>
      <c r="E331" s="53">
        <f t="shared" si="89"/>
        <v>0</v>
      </c>
      <c r="F331" s="54">
        <f t="shared" si="81"/>
        <v>0</v>
      </c>
    </row>
    <row r="332" spans="1:6" ht="12.75" customHeight="1" x14ac:dyDescent="0.2">
      <c r="A332" s="55">
        <v>7241</v>
      </c>
      <c r="B332" s="87" t="s">
        <v>700</v>
      </c>
      <c r="C332" s="52" t="s">
        <v>701</v>
      </c>
      <c r="D332" s="244">
        <v>6903</v>
      </c>
      <c r="E332" s="244">
        <v>0</v>
      </c>
      <c r="F332" s="54">
        <f t="shared" si="81"/>
        <v>0</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744</v>
      </c>
      <c r="E336" s="53">
        <f t="shared" si="90"/>
        <v>0</v>
      </c>
      <c r="F336" s="54">
        <f t="shared" si="81"/>
        <v>0</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744</v>
      </c>
      <c r="E338" s="244">
        <v>0</v>
      </c>
      <c r="F338" s="54">
        <f t="shared" si="81"/>
        <v>0</v>
      </c>
    </row>
    <row r="339" spans="1:6" ht="12.75" customHeight="1" x14ac:dyDescent="0.2">
      <c r="A339" s="55">
        <v>726</v>
      </c>
      <c r="B339" s="87" t="s">
        <v>714</v>
      </c>
      <c r="C339" s="52" t="s">
        <v>715</v>
      </c>
      <c r="D339" s="53">
        <f t="shared" ref="D339:E339" si="91">SUM(D340:D343)</f>
        <v>1887</v>
      </c>
      <c r="E339" s="53">
        <f t="shared" si="91"/>
        <v>0</v>
      </c>
      <c r="F339" s="54">
        <f t="shared" si="81"/>
        <v>0</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1887</v>
      </c>
      <c r="E343" s="244">
        <v>0</v>
      </c>
      <c r="F343" s="54">
        <f t="shared" si="81"/>
        <v>0</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1269070377.0900002</v>
      </c>
      <c r="E350" s="53">
        <f t="shared" si="95"/>
        <v>1070170007.52</v>
      </c>
      <c r="F350" s="54">
        <f t="shared" si="81"/>
        <v>84.327081211517836</v>
      </c>
    </row>
    <row r="351" spans="1:6" ht="12.75" customHeight="1" x14ac:dyDescent="0.2">
      <c r="A351" s="55">
        <v>41</v>
      </c>
      <c r="B351" s="87" t="s">
        <v>738</v>
      </c>
      <c r="C351" s="52" t="s">
        <v>739</v>
      </c>
      <c r="D351" s="53">
        <f t="shared" ref="D351:E351" si="96">D352+D356</f>
        <v>176238535</v>
      </c>
      <c r="E351" s="53">
        <f t="shared" si="96"/>
        <v>11073940.43</v>
      </c>
      <c r="F351" s="54">
        <f t="shared" si="81"/>
        <v>6.2834955079489285</v>
      </c>
    </row>
    <row r="352" spans="1:6" ht="12.75" customHeight="1" x14ac:dyDescent="0.2">
      <c r="A352" s="55">
        <v>411</v>
      </c>
      <c r="B352" s="87" t="s">
        <v>740</v>
      </c>
      <c r="C352" s="52" t="s">
        <v>741</v>
      </c>
      <c r="D352" s="53">
        <f t="shared" ref="D352:E352" si="97">SUM(D353:D355)</f>
        <v>165317252</v>
      </c>
      <c r="E352" s="53">
        <f t="shared" si="97"/>
        <v>46</v>
      </c>
      <c r="F352" s="54">
        <f t="shared" si="81"/>
        <v>2.7825287103127021E-5</v>
      </c>
    </row>
    <row r="353" spans="1:6" ht="12.75" customHeight="1" x14ac:dyDescent="0.2">
      <c r="A353" s="55">
        <v>4111</v>
      </c>
      <c r="B353" s="87" t="s">
        <v>638</v>
      </c>
      <c r="C353" s="52" t="s">
        <v>742</v>
      </c>
      <c r="D353" s="244">
        <v>165317252</v>
      </c>
      <c r="E353" s="244">
        <v>46</v>
      </c>
      <c r="F353" s="54">
        <f t="shared" si="81"/>
        <v>2.7825287103127021E-5</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10921283</v>
      </c>
      <c r="E356" s="53">
        <f t="shared" si="98"/>
        <v>11073894.43</v>
      </c>
      <c r="F356" s="54">
        <f t="shared" si="81"/>
        <v>101.39737638883636</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9876117</v>
      </c>
      <c r="E359" s="244">
        <v>10030844.25</v>
      </c>
      <c r="F359" s="54">
        <f t="shared" si="81"/>
        <v>101.56668101441082</v>
      </c>
    </row>
    <row r="360" spans="1:6" ht="12.75" customHeight="1" x14ac:dyDescent="0.2">
      <c r="A360" s="55">
        <v>4124</v>
      </c>
      <c r="B360" s="87" t="s">
        <v>652</v>
      </c>
      <c r="C360" s="52" t="s">
        <v>751</v>
      </c>
      <c r="D360" s="244">
        <v>1024052</v>
      </c>
      <c r="E360" s="244">
        <v>1023270.18</v>
      </c>
      <c r="F360" s="54">
        <f t="shared" si="81"/>
        <v>99.923654267556728</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21114</v>
      </c>
      <c r="E362" s="244">
        <v>19780</v>
      </c>
      <c r="F362" s="54">
        <f t="shared" si="81"/>
        <v>93.68191721132898</v>
      </c>
    </row>
    <row r="363" spans="1:6" ht="24" x14ac:dyDescent="0.2">
      <c r="A363" s="55">
        <v>42</v>
      </c>
      <c r="B363" s="234" t="s">
        <v>754</v>
      </c>
      <c r="C363" s="52" t="s">
        <v>755</v>
      </c>
      <c r="D363" s="53">
        <f t="shared" ref="D363:E363" si="99">D364+D369+D378+D383+D388+D391</f>
        <v>883991509.09000003</v>
      </c>
      <c r="E363" s="53">
        <f t="shared" si="99"/>
        <v>817049801.88999999</v>
      </c>
      <c r="F363" s="54">
        <f t="shared" si="81"/>
        <v>92.427335951573639</v>
      </c>
    </row>
    <row r="364" spans="1:6" ht="12.75" customHeight="1" x14ac:dyDescent="0.2">
      <c r="A364" s="55">
        <v>421</v>
      </c>
      <c r="B364" s="87" t="s">
        <v>756</v>
      </c>
      <c r="C364" s="52" t="s">
        <v>757</v>
      </c>
      <c r="D364" s="53">
        <f t="shared" ref="D364:E364" si="100">SUM(D365:D368)</f>
        <v>750779468.5</v>
      </c>
      <c r="E364" s="53">
        <f t="shared" si="100"/>
        <v>596878032.68000007</v>
      </c>
      <c r="F364" s="54">
        <f t="shared" si="81"/>
        <v>79.501112873067342</v>
      </c>
    </row>
    <row r="365" spans="1:6" ht="12.75" customHeight="1" x14ac:dyDescent="0.2">
      <c r="A365" s="55">
        <v>4211</v>
      </c>
      <c r="B365" s="87" t="s">
        <v>662</v>
      </c>
      <c r="C365" s="52" t="s">
        <v>758</v>
      </c>
      <c r="D365" s="244">
        <v>818872</v>
      </c>
      <c r="E365" s="244">
        <v>18857.599999999999</v>
      </c>
      <c r="F365" s="54">
        <f t="shared" si="81"/>
        <v>2.3028751746304672</v>
      </c>
    </row>
    <row r="366" spans="1:6" ht="12.75" customHeight="1" x14ac:dyDescent="0.2">
      <c r="A366" s="55">
        <v>4212</v>
      </c>
      <c r="B366" s="87" t="s">
        <v>664</v>
      </c>
      <c r="C366" s="52" t="s">
        <v>759</v>
      </c>
      <c r="D366" s="244">
        <v>538467168.5</v>
      </c>
      <c r="E366" s="244">
        <v>499889184.36000001</v>
      </c>
      <c r="F366" s="54">
        <f t="shared" si="81"/>
        <v>92.835592140656203</v>
      </c>
    </row>
    <row r="367" spans="1:6" ht="12.75" customHeight="1" x14ac:dyDescent="0.2">
      <c r="A367" s="55">
        <v>4213</v>
      </c>
      <c r="B367" s="87" t="s">
        <v>666</v>
      </c>
      <c r="C367" s="52" t="s">
        <v>760</v>
      </c>
      <c r="D367" s="244">
        <v>58884815</v>
      </c>
      <c r="E367" s="244">
        <v>26803833.440000001</v>
      </c>
      <c r="F367" s="54">
        <f t="shared" si="81"/>
        <v>45.519092553827335</v>
      </c>
    </row>
    <row r="368" spans="1:6" ht="12.75" customHeight="1" x14ac:dyDescent="0.2">
      <c r="A368" s="55">
        <v>4214</v>
      </c>
      <c r="B368" s="87" t="s">
        <v>668</v>
      </c>
      <c r="C368" s="52" t="s">
        <v>761</v>
      </c>
      <c r="D368" s="244">
        <v>152608613</v>
      </c>
      <c r="E368" s="244">
        <v>70166157.280000001</v>
      </c>
      <c r="F368" s="54">
        <f t="shared" si="81"/>
        <v>45.977848760082765</v>
      </c>
    </row>
    <row r="369" spans="1:6" ht="12.75" customHeight="1" x14ac:dyDescent="0.2">
      <c r="A369" s="55">
        <v>422</v>
      </c>
      <c r="B369" s="87" t="s">
        <v>762</v>
      </c>
      <c r="C369" s="52" t="s">
        <v>763</v>
      </c>
      <c r="D369" s="53">
        <f t="shared" ref="D369:E369" si="101">SUM(D370:D377)</f>
        <v>89308161.590000004</v>
      </c>
      <c r="E369" s="53">
        <f t="shared" si="101"/>
        <v>121539388.30000001</v>
      </c>
      <c r="F369" s="54">
        <f t="shared" si="81"/>
        <v>136.08990056022944</v>
      </c>
    </row>
    <row r="370" spans="1:6" ht="12.75" customHeight="1" x14ac:dyDescent="0.2">
      <c r="A370" s="55">
        <v>4221</v>
      </c>
      <c r="B370" s="87" t="s">
        <v>672</v>
      </c>
      <c r="C370" s="52" t="s">
        <v>764</v>
      </c>
      <c r="D370" s="244">
        <v>28997634.84</v>
      </c>
      <c r="E370" s="244">
        <v>53002791.789999999</v>
      </c>
      <c r="F370" s="54">
        <f t="shared" si="81"/>
        <v>182.78315484160365</v>
      </c>
    </row>
    <row r="371" spans="1:6" ht="12.75" customHeight="1" x14ac:dyDescent="0.2">
      <c r="A371" s="55">
        <v>4222</v>
      </c>
      <c r="B371" s="87" t="s">
        <v>765</v>
      </c>
      <c r="C371" s="52" t="s">
        <v>766</v>
      </c>
      <c r="D371" s="244">
        <v>6043754.75</v>
      </c>
      <c r="E371" s="244">
        <v>3569988.42</v>
      </c>
      <c r="F371" s="54">
        <f t="shared" si="81"/>
        <v>59.069048425566905</v>
      </c>
    </row>
    <row r="372" spans="1:6" ht="12.75" customHeight="1" x14ac:dyDescent="0.2">
      <c r="A372" s="55">
        <v>4223</v>
      </c>
      <c r="B372" s="87" t="s">
        <v>676</v>
      </c>
      <c r="C372" s="52" t="s">
        <v>767</v>
      </c>
      <c r="D372" s="244">
        <v>3485234</v>
      </c>
      <c r="E372" s="244">
        <v>4316611.91</v>
      </c>
      <c r="F372" s="54">
        <f t="shared" si="81"/>
        <v>123.85429242340686</v>
      </c>
    </row>
    <row r="373" spans="1:6" ht="12.75" customHeight="1" x14ac:dyDescent="0.2">
      <c r="A373" s="55">
        <v>4224</v>
      </c>
      <c r="B373" s="87" t="s">
        <v>678</v>
      </c>
      <c r="C373" s="52" t="s">
        <v>768</v>
      </c>
      <c r="D373" s="244">
        <v>31782483</v>
      </c>
      <c r="E373" s="244">
        <v>32172332.399999999</v>
      </c>
      <c r="F373" s="54">
        <f t="shared" si="81"/>
        <v>101.22661719035608</v>
      </c>
    </row>
    <row r="374" spans="1:6" ht="12.75" customHeight="1" x14ac:dyDescent="0.2">
      <c r="A374" s="55">
        <v>4225</v>
      </c>
      <c r="B374" s="87" t="s">
        <v>680</v>
      </c>
      <c r="C374" s="52" t="s">
        <v>769</v>
      </c>
      <c r="D374" s="244">
        <v>2035010</v>
      </c>
      <c r="E374" s="244">
        <v>3937419.78</v>
      </c>
      <c r="F374" s="54">
        <f t="shared" si="81"/>
        <v>193.48405069262557</v>
      </c>
    </row>
    <row r="375" spans="1:6" ht="12.75" customHeight="1" x14ac:dyDescent="0.2">
      <c r="A375" s="55">
        <v>4226</v>
      </c>
      <c r="B375" s="87" t="s">
        <v>682</v>
      </c>
      <c r="C375" s="52" t="s">
        <v>770</v>
      </c>
      <c r="D375" s="244">
        <v>1880864</v>
      </c>
      <c r="E375" s="244">
        <v>2940699.62</v>
      </c>
      <c r="F375" s="54">
        <f t="shared" si="81"/>
        <v>156.34833884852918</v>
      </c>
    </row>
    <row r="376" spans="1:6" ht="12.75" customHeight="1" x14ac:dyDescent="0.2">
      <c r="A376" s="55">
        <v>4227</v>
      </c>
      <c r="B376" s="234" t="s">
        <v>684</v>
      </c>
      <c r="C376" s="52" t="s">
        <v>771</v>
      </c>
      <c r="D376" s="244">
        <v>15083181</v>
      </c>
      <c r="E376" s="244">
        <v>21599544.379999999</v>
      </c>
      <c r="F376" s="54">
        <f t="shared" si="81"/>
        <v>143.2028454740416</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5301765</v>
      </c>
      <c r="E378" s="53">
        <f t="shared" si="102"/>
        <v>37745052.409999996</v>
      </c>
      <c r="F378" s="54">
        <f t="shared" si="81"/>
        <v>711.93371282959538</v>
      </c>
    </row>
    <row r="379" spans="1:6" ht="12.75" customHeight="1" x14ac:dyDescent="0.2">
      <c r="A379" s="55">
        <v>4231</v>
      </c>
      <c r="B379" s="87" t="s">
        <v>690</v>
      </c>
      <c r="C379" s="52" t="s">
        <v>775</v>
      </c>
      <c r="D379" s="244">
        <v>5263765</v>
      </c>
      <c r="E379" s="244">
        <v>37745052.409999996</v>
      </c>
      <c r="F379" s="54">
        <f t="shared" si="81"/>
        <v>717.07328138699188</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38000</v>
      </c>
      <c r="E381" s="244">
        <v>0</v>
      </c>
      <c r="F381" s="54">
        <f t="shared" si="81"/>
        <v>0</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29180888</v>
      </c>
      <c r="E383" s="53">
        <f t="shared" si="103"/>
        <v>56596814.450000003</v>
      </c>
      <c r="F383" s="54">
        <f t="shared" si="81"/>
        <v>193.95165236232702</v>
      </c>
    </row>
    <row r="384" spans="1:6" ht="12.75" customHeight="1" x14ac:dyDescent="0.2">
      <c r="A384" s="55">
        <v>4241</v>
      </c>
      <c r="B384" s="87" t="s">
        <v>781</v>
      </c>
      <c r="C384" s="52" t="s">
        <v>782</v>
      </c>
      <c r="D384" s="244">
        <v>28213298</v>
      </c>
      <c r="E384" s="244">
        <v>52764124.740000002</v>
      </c>
      <c r="F384" s="54">
        <f t="shared" si="81"/>
        <v>187.0186347586872</v>
      </c>
    </row>
    <row r="385" spans="1:6" ht="12.75" customHeight="1" x14ac:dyDescent="0.2">
      <c r="A385" s="55">
        <v>4242</v>
      </c>
      <c r="B385" s="87" t="s">
        <v>702</v>
      </c>
      <c r="C385" s="52" t="s">
        <v>783</v>
      </c>
      <c r="D385" s="244">
        <v>411589</v>
      </c>
      <c r="E385" s="244">
        <v>3016410.83</v>
      </c>
      <c r="F385" s="54">
        <f t="shared" si="81"/>
        <v>732.86964180286645</v>
      </c>
    </row>
    <row r="386" spans="1:6" ht="12.75" customHeight="1" x14ac:dyDescent="0.2">
      <c r="A386" s="55">
        <v>4243</v>
      </c>
      <c r="B386" s="87" t="s">
        <v>704</v>
      </c>
      <c r="C386" s="52" t="s">
        <v>784</v>
      </c>
      <c r="D386" s="244">
        <v>284848</v>
      </c>
      <c r="E386" s="244">
        <v>372204.31</v>
      </c>
      <c r="F386" s="54">
        <f t="shared" si="81"/>
        <v>130.66769294500926</v>
      </c>
    </row>
    <row r="387" spans="1:6" ht="12.75" customHeight="1" x14ac:dyDescent="0.2">
      <c r="A387" s="55">
        <v>4244</v>
      </c>
      <c r="B387" s="87" t="s">
        <v>706</v>
      </c>
      <c r="C387" s="52" t="s">
        <v>785</v>
      </c>
      <c r="D387" s="244">
        <v>271153</v>
      </c>
      <c r="E387" s="244">
        <v>444074.57</v>
      </c>
      <c r="F387" s="54">
        <f t="shared" si="81"/>
        <v>163.77269290769419</v>
      </c>
    </row>
    <row r="388" spans="1:6" ht="12.75" customHeight="1" x14ac:dyDescent="0.2">
      <c r="A388" s="55">
        <v>425</v>
      </c>
      <c r="B388" s="87" t="s">
        <v>786</v>
      </c>
      <c r="C388" s="52" t="s">
        <v>787</v>
      </c>
      <c r="D388" s="53">
        <f t="shared" ref="D388:E388" si="104">SUM(D389:D390)</f>
        <v>30000</v>
      </c>
      <c r="E388" s="53">
        <f t="shared" si="104"/>
        <v>89000</v>
      </c>
      <c r="F388" s="54">
        <f t="shared" si="81"/>
        <v>296.66666666666669</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30000</v>
      </c>
      <c r="E390" s="244">
        <v>89000</v>
      </c>
      <c r="F390" s="54">
        <f t="shared" si="81"/>
        <v>296.66666666666669</v>
      </c>
    </row>
    <row r="391" spans="1:6" ht="12.75" customHeight="1" x14ac:dyDescent="0.2">
      <c r="A391" s="55">
        <v>426</v>
      </c>
      <c r="B391" s="87" t="s">
        <v>791</v>
      </c>
      <c r="C391" s="52" t="s">
        <v>792</v>
      </c>
      <c r="D391" s="53">
        <f t="shared" ref="D391:E391" si="105">SUM(D392:D395)</f>
        <v>9391226</v>
      </c>
      <c r="E391" s="53">
        <f t="shared" si="105"/>
        <v>4201514.05</v>
      </c>
      <c r="F391" s="54">
        <f t="shared" si="81"/>
        <v>44.738717287817373</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9049907</v>
      </c>
      <c r="E393" s="244">
        <v>3927200.15</v>
      </c>
      <c r="F393" s="54">
        <f t="shared" si="81"/>
        <v>43.394922732355148</v>
      </c>
    </row>
    <row r="394" spans="1:6" ht="12.75" customHeight="1" x14ac:dyDescent="0.2">
      <c r="A394" s="55">
        <v>4263</v>
      </c>
      <c r="B394" s="87" t="s">
        <v>720</v>
      </c>
      <c r="C394" s="52" t="s">
        <v>795</v>
      </c>
      <c r="D394" s="244">
        <v>203</v>
      </c>
      <c r="E394" s="244">
        <v>90000</v>
      </c>
      <c r="F394" s="54" t="str">
        <f t="shared" si="81"/>
        <v>&gt;&gt;100</v>
      </c>
    </row>
    <row r="395" spans="1:6" ht="12.75" customHeight="1" x14ac:dyDescent="0.2">
      <c r="A395" s="55">
        <v>4264</v>
      </c>
      <c r="B395" s="87" t="s">
        <v>722</v>
      </c>
      <c r="C395" s="52" t="s">
        <v>796</v>
      </c>
      <c r="D395" s="244">
        <v>341116</v>
      </c>
      <c r="E395" s="244">
        <v>184313.9</v>
      </c>
      <c r="F395" s="54">
        <f t="shared" si="81"/>
        <v>54.032616470643411</v>
      </c>
    </row>
    <row r="396" spans="1:6" ht="24" x14ac:dyDescent="0.2">
      <c r="A396" s="55">
        <v>43</v>
      </c>
      <c r="B396" s="87" t="s">
        <v>797</v>
      </c>
      <c r="C396" s="52" t="s">
        <v>798</v>
      </c>
      <c r="D396" s="53">
        <f t="shared" ref="D396:E396" si="106">D397</f>
        <v>7500</v>
      </c>
      <c r="E396" s="53">
        <f t="shared" si="106"/>
        <v>8510.94</v>
      </c>
      <c r="F396" s="54">
        <f t="shared" si="81"/>
        <v>113.47920000000001</v>
      </c>
    </row>
    <row r="397" spans="1:6" ht="12.75" customHeight="1" x14ac:dyDescent="0.2">
      <c r="A397" s="55">
        <v>431</v>
      </c>
      <c r="B397" s="87" t="s">
        <v>799</v>
      </c>
      <c r="C397" s="52" t="s">
        <v>800</v>
      </c>
      <c r="D397" s="53">
        <f t="shared" ref="D397:E397" si="107">SUM(D398:D399)</f>
        <v>7500</v>
      </c>
      <c r="E397" s="53">
        <f t="shared" si="107"/>
        <v>8510.94</v>
      </c>
      <c r="F397" s="54">
        <f t="shared" si="81"/>
        <v>113.47920000000001</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7500</v>
      </c>
      <c r="E399" s="244">
        <v>8510.94</v>
      </c>
      <c r="F399" s="54">
        <f t="shared" si="81"/>
        <v>113.47920000000001</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208832833</v>
      </c>
      <c r="E402" s="53">
        <f t="shared" si="109"/>
        <v>242037754.25999999</v>
      </c>
      <c r="F402" s="54">
        <f t="shared" si="81"/>
        <v>115.90023981525933</v>
      </c>
    </row>
    <row r="403" spans="1:6" ht="12.75" customHeight="1" x14ac:dyDescent="0.2">
      <c r="A403" s="55">
        <v>451</v>
      </c>
      <c r="B403" s="87" t="s">
        <v>809</v>
      </c>
      <c r="C403" s="52" t="s">
        <v>810</v>
      </c>
      <c r="D403" s="244">
        <v>208509095</v>
      </c>
      <c r="E403" s="244">
        <v>240156456.75999999</v>
      </c>
      <c r="F403" s="54">
        <f t="shared" si="81"/>
        <v>115.17792869418957</v>
      </c>
    </row>
    <row r="404" spans="1:6" ht="12.75" customHeight="1" x14ac:dyDescent="0.2">
      <c r="A404" s="55">
        <v>452</v>
      </c>
      <c r="B404" s="87" t="s">
        <v>811</v>
      </c>
      <c r="C404" s="52" t="s">
        <v>812</v>
      </c>
      <c r="D404" s="244">
        <v>321738</v>
      </c>
      <c r="E404" s="244">
        <v>189587.5</v>
      </c>
      <c r="F404" s="54">
        <f t="shared" si="81"/>
        <v>58.926051632073303</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2000</v>
      </c>
      <c r="E406" s="244">
        <v>1691710</v>
      </c>
      <c r="F406" s="54" t="str">
        <f t="shared" si="81"/>
        <v>&gt;&gt;100</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1017756230.0900002</v>
      </c>
      <c r="E408" s="53">
        <f t="shared" si="111"/>
        <v>1011809081.29</v>
      </c>
      <c r="F408" s="54">
        <f t="shared" si="81"/>
        <v>99.415660781612274</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7063713170</v>
      </c>
      <c r="E410" s="244">
        <v>7962355173.5699997</v>
      </c>
      <c r="F410" s="54">
        <f t="shared" si="81"/>
        <v>112.72194923466859</v>
      </c>
    </row>
    <row r="411" spans="1:6" ht="12.75" customHeight="1" x14ac:dyDescent="0.2">
      <c r="A411" s="55">
        <v>97</v>
      </c>
      <c r="B411" s="87" t="s">
        <v>825</v>
      </c>
      <c r="C411" s="52" t="s">
        <v>826</v>
      </c>
      <c r="D411" s="244">
        <v>22525201</v>
      </c>
      <c r="E411" s="244">
        <v>21913161.120000001</v>
      </c>
      <c r="F411" s="54">
        <f t="shared" si="81"/>
        <v>97.282866066322782</v>
      </c>
    </row>
    <row r="412" spans="1:6" ht="12.75" customHeight="1" x14ac:dyDescent="0.2">
      <c r="A412" s="55" t="s">
        <v>606</v>
      </c>
      <c r="B412" s="87" t="s">
        <v>827</v>
      </c>
      <c r="C412" s="52" t="s">
        <v>828</v>
      </c>
      <c r="D412" s="53">
        <f>D6+D298</f>
        <v>12102697034.049999</v>
      </c>
      <c r="E412" s="53">
        <f>E6+E298</f>
        <v>13521123913.91</v>
      </c>
      <c r="F412" s="54">
        <f t="shared" si="81"/>
        <v>111.7199238803497</v>
      </c>
    </row>
    <row r="413" spans="1:6" ht="12.75" customHeight="1" x14ac:dyDescent="0.2">
      <c r="A413" s="55" t="s">
        <v>606</v>
      </c>
      <c r="B413" s="87" t="s">
        <v>829</v>
      </c>
      <c r="C413" s="52" t="s">
        <v>830</v>
      </c>
      <c r="D413" s="53">
        <f t="shared" ref="D413:E413" si="112">D289+D350</f>
        <v>12706822941.440001</v>
      </c>
      <c r="E413" s="53">
        <f t="shared" si="112"/>
        <v>12338302645.309998</v>
      </c>
      <c r="F413" s="54">
        <f t="shared" si="81"/>
        <v>97.099823474141829</v>
      </c>
    </row>
    <row r="414" spans="1:6" ht="12.75" customHeight="1" x14ac:dyDescent="0.2">
      <c r="A414" s="55" t="s">
        <v>606</v>
      </c>
      <c r="B414" s="87" t="s">
        <v>831</v>
      </c>
      <c r="C414" s="52" t="s">
        <v>832</v>
      </c>
      <c r="D414" s="53">
        <f t="shared" ref="D414:E414" si="113">IF(D412&gt;=D413,D412-D413,0)</f>
        <v>0</v>
      </c>
      <c r="E414" s="53">
        <f t="shared" si="113"/>
        <v>1182821268.6000023</v>
      </c>
      <c r="F414" s="54" t="str">
        <f t="shared" si="81"/>
        <v>-</v>
      </c>
    </row>
    <row r="415" spans="1:6" ht="12.75" customHeight="1" x14ac:dyDescent="0.2">
      <c r="A415" s="55" t="s">
        <v>606</v>
      </c>
      <c r="B415" s="87" t="s">
        <v>833</v>
      </c>
      <c r="C415" s="52" t="s">
        <v>834</v>
      </c>
      <c r="D415" s="53">
        <f t="shared" ref="D415:E415" si="114">IF(D413&gt;=D412,D413-D412,0)</f>
        <v>604125907.3900013</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3406351655.98</v>
      </c>
      <c r="E417" s="53">
        <f t="shared" si="116"/>
        <v>4006582134.8299999</v>
      </c>
      <c r="F417" s="54">
        <f t="shared" si="81"/>
        <v>117.62091937267454</v>
      </c>
    </row>
    <row r="418" spans="1:6" ht="12.75" customHeight="1" x14ac:dyDescent="0.2">
      <c r="A418" s="57" t="s">
        <v>840</v>
      </c>
      <c r="B418" s="235" t="s">
        <v>841</v>
      </c>
      <c r="C418" s="58" t="s">
        <v>842</v>
      </c>
      <c r="D418" s="64">
        <f t="shared" ref="D418:E418" si="117">D294+D411</f>
        <v>739144436.5</v>
      </c>
      <c r="E418" s="64">
        <f t="shared" si="117"/>
        <v>676431284.44000006</v>
      </c>
      <c r="F418" s="59">
        <f t="shared" si="81"/>
        <v>91.515440154435908</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1401684536</v>
      </c>
      <c r="E420" s="53">
        <f t="shared" si="118"/>
        <v>1024566839.0300001</v>
      </c>
      <c r="F420" s="54">
        <f t="shared" ref="F420:F647" si="119">IF(D420&lt;&gt;0,IF(E420/D420&gt;=100,"&gt;&gt;100",E420/D420*100),"-")</f>
        <v>73.095394342711089</v>
      </c>
    </row>
    <row r="421" spans="1:6" ht="24" x14ac:dyDescent="0.2">
      <c r="A421" s="55">
        <v>81</v>
      </c>
      <c r="B421" s="234" t="s">
        <v>846</v>
      </c>
      <c r="C421" s="52" t="s">
        <v>847</v>
      </c>
      <c r="D421" s="53">
        <f t="shared" ref="D421:E421" si="120">D422+D427+D430+D434+D435+D442+D447+D455</f>
        <v>1505614</v>
      </c>
      <c r="E421" s="53">
        <f t="shared" si="120"/>
        <v>2079083.12</v>
      </c>
      <c r="F421" s="54">
        <f t="shared" si="119"/>
        <v>138.08872127915922</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370982</v>
      </c>
      <c r="E427" s="53">
        <f t="shared" si="122"/>
        <v>204539.36</v>
      </c>
      <c r="F427" s="54">
        <f t="shared" si="119"/>
        <v>55.134577957960218</v>
      </c>
    </row>
    <row r="428" spans="1:6" ht="24" x14ac:dyDescent="0.2">
      <c r="A428" s="55">
        <v>8121</v>
      </c>
      <c r="B428" s="234" t="s">
        <v>860</v>
      </c>
      <c r="C428" s="52" t="s">
        <v>861</v>
      </c>
      <c r="D428" s="244">
        <v>370982</v>
      </c>
      <c r="E428" s="244">
        <v>204539.36</v>
      </c>
      <c r="F428" s="54">
        <f t="shared" si="119"/>
        <v>55.134577957960218</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400000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1134632</v>
      </c>
      <c r="E455" s="53">
        <f t="shared" si="127"/>
        <v>1474543.76</v>
      </c>
      <c r="F455" s="54">
        <f t="shared" si="119"/>
        <v>129.95788590485725</v>
      </c>
    </row>
    <row r="456" spans="1:6" ht="24" x14ac:dyDescent="0.2">
      <c r="A456" s="55" t="s">
        <v>916</v>
      </c>
      <c r="B456" s="234" t="s">
        <v>917</v>
      </c>
      <c r="C456" s="52" t="s">
        <v>916</v>
      </c>
      <c r="D456" s="244">
        <v>1134632</v>
      </c>
      <c r="E456" s="244">
        <v>1474543.76</v>
      </c>
      <c r="F456" s="54">
        <f t="shared" si="119"/>
        <v>129.95788590485725</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16081</v>
      </c>
      <c r="E472" s="53">
        <f t="shared" si="133"/>
        <v>175542.49</v>
      </c>
      <c r="F472" s="54">
        <f t="shared" si="119"/>
        <v>1091.6142652820097</v>
      </c>
    </row>
    <row r="473" spans="1:6" ht="24" x14ac:dyDescent="0.2">
      <c r="A473" s="55">
        <v>831</v>
      </c>
      <c r="B473" s="87" t="s">
        <v>950</v>
      </c>
      <c r="C473" s="52" t="s">
        <v>951</v>
      </c>
      <c r="D473" s="53">
        <f t="shared" ref="D473:E473" si="134">SUM(D474:D476)</f>
        <v>0</v>
      </c>
      <c r="E473" s="53">
        <f t="shared" si="134"/>
        <v>43000</v>
      </c>
      <c r="F473" s="54" t="str">
        <f t="shared" si="119"/>
        <v>-</v>
      </c>
    </row>
    <row r="474" spans="1:6" ht="12.75" customHeight="1" x14ac:dyDescent="0.2">
      <c r="A474" s="55">
        <v>8312</v>
      </c>
      <c r="B474" s="87" t="s">
        <v>952</v>
      </c>
      <c r="C474" s="52" t="s">
        <v>953</v>
      </c>
      <c r="D474" s="244">
        <v>0</v>
      </c>
      <c r="E474" s="244">
        <v>43000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13151</v>
      </c>
      <c r="E477" s="244">
        <v>5708.49</v>
      </c>
      <c r="F477" s="54">
        <f t="shared" si="119"/>
        <v>43.407269409170404</v>
      </c>
    </row>
    <row r="478" spans="1:6" ht="24" x14ac:dyDescent="0.2">
      <c r="A478" s="55">
        <v>833</v>
      </c>
      <c r="B478" s="87" t="s">
        <v>960</v>
      </c>
      <c r="C478" s="52" t="s">
        <v>961</v>
      </c>
      <c r="D478" s="53">
        <f t="shared" ref="D478:E478" si="135">SUM(D479:D480)</f>
        <v>0</v>
      </c>
      <c r="E478" s="53">
        <f t="shared" si="135"/>
        <v>125820</v>
      </c>
      <c r="F478" s="54" t="str">
        <f t="shared" si="119"/>
        <v>-</v>
      </c>
    </row>
    <row r="479" spans="1:6" ht="24" x14ac:dyDescent="0.2">
      <c r="A479" s="55">
        <v>8331</v>
      </c>
      <c r="B479" s="234" t="s">
        <v>962</v>
      </c>
      <c r="C479" s="52" t="s">
        <v>963</v>
      </c>
      <c r="D479" s="244">
        <v>0</v>
      </c>
      <c r="E479" s="244">
        <v>125820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2930</v>
      </c>
      <c r="E481" s="53">
        <f t="shared" si="136"/>
        <v>1014</v>
      </c>
      <c r="F481" s="54">
        <f t="shared" si="119"/>
        <v>34.607508532423211</v>
      </c>
    </row>
    <row r="482" spans="1:6" ht="12.75" customHeight="1" x14ac:dyDescent="0.2">
      <c r="A482" s="55">
        <v>8341</v>
      </c>
      <c r="B482" s="87" t="s">
        <v>968</v>
      </c>
      <c r="C482" s="52" t="s">
        <v>969</v>
      </c>
      <c r="D482" s="244">
        <v>2930</v>
      </c>
      <c r="E482" s="244">
        <v>1014</v>
      </c>
      <c r="F482" s="54">
        <f t="shared" si="119"/>
        <v>34.607508532423211</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1400162841</v>
      </c>
      <c r="E484" s="53">
        <f t="shared" si="137"/>
        <v>1022312213.4200001</v>
      </c>
      <c r="F484" s="54">
        <f t="shared" si="119"/>
        <v>73.013808357452334</v>
      </c>
    </row>
    <row r="485" spans="1:6" ht="24" x14ac:dyDescent="0.2">
      <c r="A485" s="55">
        <v>841</v>
      </c>
      <c r="B485" s="87" t="s">
        <v>974</v>
      </c>
      <c r="C485" s="52" t="s">
        <v>975</v>
      </c>
      <c r="D485" s="53">
        <f t="shared" ref="D485:E485" si="138">SUM(D486:D489)</f>
        <v>0</v>
      </c>
      <c r="E485" s="53">
        <f t="shared" si="138"/>
        <v>376375000</v>
      </c>
      <c r="F485" s="54" t="str">
        <f t="shared" si="119"/>
        <v>-</v>
      </c>
    </row>
    <row r="486" spans="1:6" ht="12.75" customHeight="1" x14ac:dyDescent="0.2">
      <c r="A486" s="55">
        <v>8413</v>
      </c>
      <c r="B486" s="87" t="s">
        <v>976</v>
      </c>
      <c r="C486" s="52" t="s">
        <v>977</v>
      </c>
      <c r="D486" s="244">
        <v>0</v>
      </c>
      <c r="E486" s="244">
        <v>376375000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34239771</v>
      </c>
      <c r="E490" s="53">
        <f t="shared" si="139"/>
        <v>8861456.1799999997</v>
      </c>
      <c r="F490" s="54">
        <f t="shared" si="119"/>
        <v>25.880594178039335</v>
      </c>
    </row>
    <row r="491" spans="1:6" ht="12.75" customHeight="1" x14ac:dyDescent="0.2">
      <c r="A491" s="55">
        <v>8422</v>
      </c>
      <c r="B491" s="87" t="s">
        <v>986</v>
      </c>
      <c r="C491" s="52" t="s">
        <v>987</v>
      </c>
      <c r="D491" s="244">
        <v>34239771</v>
      </c>
      <c r="E491" s="244">
        <v>8861456.1799999997</v>
      </c>
      <c r="F491" s="54">
        <f t="shared" si="119"/>
        <v>25.880594178039335</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1208917430</v>
      </c>
      <c r="E495" s="53">
        <f t="shared" si="140"/>
        <v>637075757.24000001</v>
      </c>
      <c r="F495" s="54">
        <f t="shared" si="119"/>
        <v>52.698037221615714</v>
      </c>
    </row>
    <row r="496" spans="1:6" ht="12.75" customHeight="1" x14ac:dyDescent="0.2">
      <c r="A496" s="55">
        <v>8443</v>
      </c>
      <c r="B496" s="87" t="s">
        <v>996</v>
      </c>
      <c r="C496" s="52" t="s">
        <v>997</v>
      </c>
      <c r="D496" s="244">
        <v>1208572706</v>
      </c>
      <c r="E496" s="244">
        <v>637075757.24000001</v>
      </c>
      <c r="F496" s="54">
        <f t="shared" si="119"/>
        <v>52.713068405170496</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344724</v>
      </c>
      <c r="E498" s="244">
        <v>0</v>
      </c>
      <c r="F498" s="54">
        <f t="shared" si="119"/>
        <v>0</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5640</v>
      </c>
      <c r="E502" s="53">
        <f t="shared" si="141"/>
        <v>0</v>
      </c>
      <c r="F502" s="54">
        <f t="shared" si="119"/>
        <v>0</v>
      </c>
    </row>
    <row r="503" spans="1:6" ht="12.75" customHeight="1" x14ac:dyDescent="0.2">
      <c r="A503" s="55">
        <v>8453</v>
      </c>
      <c r="B503" s="87" t="s">
        <v>1010</v>
      </c>
      <c r="C503" s="52" t="s">
        <v>1011</v>
      </c>
      <c r="D503" s="244">
        <v>5640</v>
      </c>
      <c r="E503" s="244">
        <v>0</v>
      </c>
      <c r="F503" s="54">
        <f t="shared" si="119"/>
        <v>0</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157000000</v>
      </c>
      <c r="E507" s="53">
        <f t="shared" si="142"/>
        <v>0</v>
      </c>
      <c r="F507" s="54">
        <f t="shared" si="119"/>
        <v>0</v>
      </c>
    </row>
    <row r="508" spans="1:6" ht="12.75" customHeight="1" x14ac:dyDescent="0.2">
      <c r="A508" s="55">
        <v>8471</v>
      </c>
      <c r="B508" s="87" t="s">
        <v>1020</v>
      </c>
      <c r="C508" s="52" t="s">
        <v>1021</v>
      </c>
      <c r="D508" s="244">
        <v>157000000</v>
      </c>
      <c r="E508" s="244">
        <v>0</v>
      </c>
      <c r="F508" s="54">
        <f t="shared" si="119"/>
        <v>0</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855331311</v>
      </c>
      <c r="E528" s="53">
        <f t="shared" si="148"/>
        <v>1690724572.3800001</v>
      </c>
      <c r="F528" s="54">
        <f t="shared" si="119"/>
        <v>197.6689676428787</v>
      </c>
    </row>
    <row r="529" spans="1:6" ht="24" x14ac:dyDescent="0.2">
      <c r="A529" s="55">
        <v>51</v>
      </c>
      <c r="B529" s="87" t="s">
        <v>1062</v>
      </c>
      <c r="C529" s="52" t="s">
        <v>1063</v>
      </c>
      <c r="D529" s="53">
        <f t="shared" ref="D529:E529" si="149">D530+D535+D538+D542+D543+D550+D555+D563</f>
        <v>1134632</v>
      </c>
      <c r="E529" s="53">
        <f t="shared" si="149"/>
        <v>493921.23</v>
      </c>
      <c r="F529" s="54">
        <f t="shared" si="119"/>
        <v>43.531403133350722</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493921.23</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1134632</v>
      </c>
      <c r="E563" s="53">
        <f t="shared" si="156"/>
        <v>0</v>
      </c>
      <c r="F563" s="54">
        <f t="shared" si="119"/>
        <v>0</v>
      </c>
    </row>
    <row r="564" spans="1:6" ht="12.75" customHeight="1" x14ac:dyDescent="0.2">
      <c r="A564" s="55" t="s">
        <v>1132</v>
      </c>
      <c r="B564" s="87" t="s">
        <v>1133</v>
      </c>
      <c r="C564" s="52" t="s">
        <v>1132</v>
      </c>
      <c r="D564" s="244">
        <v>1134632</v>
      </c>
      <c r="E564" s="244">
        <v>0</v>
      </c>
      <c r="F564" s="54">
        <f t="shared" si="119"/>
        <v>0</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2930</v>
      </c>
      <c r="E580" s="53">
        <f t="shared" si="162"/>
        <v>126353.65</v>
      </c>
      <c r="F580" s="54">
        <f t="shared" si="119"/>
        <v>4312.4112627986351</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20000</v>
      </c>
      <c r="F585" s="54" t="str">
        <f t="shared" si="119"/>
        <v>-</v>
      </c>
    </row>
    <row r="586" spans="1:6" ht="12.75" customHeight="1" x14ac:dyDescent="0.2">
      <c r="A586" s="55">
        <v>5321</v>
      </c>
      <c r="B586" s="87" t="s">
        <v>1168</v>
      </c>
      <c r="C586" s="52" t="s">
        <v>1169</v>
      </c>
      <c r="D586" s="244">
        <v>0</v>
      </c>
      <c r="E586" s="244">
        <v>20000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2930</v>
      </c>
      <c r="E590" s="53">
        <f t="shared" si="166"/>
        <v>106353.65</v>
      </c>
      <c r="F590" s="54">
        <f t="shared" si="119"/>
        <v>3629.8174061433442</v>
      </c>
    </row>
    <row r="591" spans="1:6" ht="12.75" customHeight="1" x14ac:dyDescent="0.2">
      <c r="A591" s="55">
        <v>5341</v>
      </c>
      <c r="B591" s="87" t="s">
        <v>1178</v>
      </c>
      <c r="C591" s="52" t="s">
        <v>1179</v>
      </c>
      <c r="D591" s="244">
        <v>2930</v>
      </c>
      <c r="E591" s="244">
        <v>106353.65</v>
      </c>
      <c r="F591" s="54">
        <f t="shared" si="119"/>
        <v>3629.8174061433442</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854193749</v>
      </c>
      <c r="E593" s="53">
        <f t="shared" si="167"/>
        <v>1690104297.5</v>
      </c>
      <c r="F593" s="54">
        <f t="shared" si="119"/>
        <v>197.85959561031626</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30585031.23</v>
      </c>
      <c r="F603" s="54" t="str">
        <f t="shared" si="119"/>
        <v>-</v>
      </c>
    </row>
    <row r="604" spans="1:6" ht="12.75" customHeight="1" x14ac:dyDescent="0.2">
      <c r="A604" s="55">
        <v>5431</v>
      </c>
      <c r="B604" s="87" t="s">
        <v>1203</v>
      </c>
      <c r="C604" s="52" t="s">
        <v>1204</v>
      </c>
      <c r="D604" s="244">
        <v>0</v>
      </c>
      <c r="E604" s="244">
        <v>30585031.23</v>
      </c>
      <c r="F604" s="54" t="str">
        <f t="shared" si="119"/>
        <v>-</v>
      </c>
    </row>
    <row r="605" spans="1:6" ht="24" x14ac:dyDescent="0.2">
      <c r="A605" s="55">
        <v>544</v>
      </c>
      <c r="B605" s="87" t="s">
        <v>1205</v>
      </c>
      <c r="C605" s="52" t="s">
        <v>1206</v>
      </c>
      <c r="D605" s="53">
        <f t="shared" ref="D605:E605" si="171">SUM(D606:D611)</f>
        <v>848005071</v>
      </c>
      <c r="E605" s="53">
        <f t="shared" si="171"/>
        <v>1356070252.9400001</v>
      </c>
      <c r="F605" s="54">
        <f t="shared" si="119"/>
        <v>159.91298865004075</v>
      </c>
    </row>
    <row r="606" spans="1:6" ht="24" x14ac:dyDescent="0.2">
      <c r="A606" s="55">
        <v>5443</v>
      </c>
      <c r="B606" s="87" t="s">
        <v>1207</v>
      </c>
      <c r="C606" s="52" t="s">
        <v>1208</v>
      </c>
      <c r="D606" s="244">
        <v>386730884</v>
      </c>
      <c r="E606" s="244">
        <v>1018023157.3</v>
      </c>
      <c r="F606" s="54">
        <f t="shared" si="119"/>
        <v>263.23813261834033</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461274187</v>
      </c>
      <c r="E608" s="244">
        <v>338047095.63999999</v>
      </c>
      <c r="F608" s="54">
        <f t="shared" si="119"/>
        <v>73.285500287489526</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97016</v>
      </c>
      <c r="E612" s="53">
        <f t="shared" si="172"/>
        <v>72546.86</v>
      </c>
      <c r="F612" s="54">
        <f t="shared" si="119"/>
        <v>74.778242764080147</v>
      </c>
    </row>
    <row r="613" spans="1:6" ht="24" x14ac:dyDescent="0.2">
      <c r="A613" s="55">
        <v>5453</v>
      </c>
      <c r="B613" s="234" t="s">
        <v>1221</v>
      </c>
      <c r="C613" s="52" t="s">
        <v>1222</v>
      </c>
      <c r="D613" s="244">
        <v>97016</v>
      </c>
      <c r="E613" s="244">
        <v>72546.86</v>
      </c>
      <c r="F613" s="54">
        <f t="shared" si="119"/>
        <v>74.778242764080147</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6091662</v>
      </c>
      <c r="E617" s="53">
        <f t="shared" si="173"/>
        <v>303376466.47000003</v>
      </c>
      <c r="F617" s="54">
        <f t="shared" si="119"/>
        <v>4980.1920472606662</v>
      </c>
    </row>
    <row r="618" spans="1:6" ht="12.75" customHeight="1" x14ac:dyDescent="0.2">
      <c r="A618" s="55">
        <v>5471</v>
      </c>
      <c r="B618" s="87" t="s">
        <v>1231</v>
      </c>
      <c r="C618" s="52" t="s">
        <v>1232</v>
      </c>
      <c r="D618" s="244">
        <v>6091662</v>
      </c>
      <c r="E618" s="244">
        <v>303376466.47000003</v>
      </c>
      <c r="F618" s="54">
        <f t="shared" si="119"/>
        <v>4980.1920472606662</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546353225</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666157733.35000002</v>
      </c>
      <c r="F636" s="54" t="str">
        <f t="shared" si="119"/>
        <v>-</v>
      </c>
    </row>
    <row r="637" spans="1:6" ht="12.75" customHeight="1" x14ac:dyDescent="0.2">
      <c r="A637" s="55">
        <v>92213</v>
      </c>
      <c r="B637" s="87" t="s">
        <v>1269</v>
      </c>
      <c r="C637" s="52" t="s">
        <v>1270</v>
      </c>
      <c r="D637" s="244">
        <v>2009467862</v>
      </c>
      <c r="E637" s="244">
        <v>2581679138.6300001</v>
      </c>
      <c r="F637" s="54">
        <f t="shared" si="119"/>
        <v>128.47576154119156</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13504381570.049999</v>
      </c>
      <c r="E639" s="53">
        <f t="shared" si="180"/>
        <v>14545690752.940001</v>
      </c>
      <c r="F639" s="54">
        <f t="shared" si="119"/>
        <v>107.71089869971844</v>
      </c>
    </row>
    <row r="640" spans="1:6" ht="12.75" customHeight="1" x14ac:dyDescent="0.2">
      <c r="A640" s="55" t="s">
        <v>606</v>
      </c>
      <c r="B640" s="87" t="s">
        <v>1275</v>
      </c>
      <c r="C640" s="52" t="s">
        <v>1276</v>
      </c>
      <c r="D640" s="53">
        <f t="shared" ref="D640:E640" si="181">D413+D528</f>
        <v>13562154252.440001</v>
      </c>
      <c r="E640" s="53">
        <f t="shared" si="181"/>
        <v>14029027217.689999</v>
      </c>
      <c r="F640" s="54">
        <f t="shared" si="119"/>
        <v>103.44246906914513</v>
      </c>
    </row>
    <row r="641" spans="1:6" ht="12.75" customHeight="1" x14ac:dyDescent="0.2">
      <c r="A641" s="55" t="s">
        <v>606</v>
      </c>
      <c r="B641" s="87" t="s">
        <v>1277</v>
      </c>
      <c r="C641" s="52" t="s">
        <v>1278</v>
      </c>
      <c r="D641" s="53">
        <f t="shared" ref="D641:E641" si="182">IF(D639&gt;=D640,D639-D640,0)</f>
        <v>0</v>
      </c>
      <c r="E641" s="53">
        <f t="shared" si="182"/>
        <v>516663535.25000191</v>
      </c>
      <c r="F641" s="54" t="str">
        <f t="shared" si="119"/>
        <v>-</v>
      </c>
    </row>
    <row r="642" spans="1:6" ht="12.75" customHeight="1" x14ac:dyDescent="0.2">
      <c r="A642" s="55" t="s">
        <v>606</v>
      </c>
      <c r="B642" s="87" t="s">
        <v>1279</v>
      </c>
      <c r="C642" s="52" t="s">
        <v>1280</v>
      </c>
      <c r="D642" s="53">
        <f t="shared" ref="D642:E642" si="183">IF(D640&gt;=D639,D640-D639,0)</f>
        <v>57772682.390001297</v>
      </c>
      <c r="E642" s="53">
        <f t="shared" si="183"/>
        <v>0</v>
      </c>
      <c r="F642" s="54">
        <f t="shared" si="119"/>
        <v>0</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1396883793.98</v>
      </c>
      <c r="E644" s="53">
        <f t="shared" si="185"/>
        <v>1424902996.1999998</v>
      </c>
      <c r="F644" s="54">
        <f t="shared" si="119"/>
        <v>102.00583630082554</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1454656476.3700013</v>
      </c>
      <c r="E646" s="53">
        <f t="shared" si="187"/>
        <v>908239460.9499979</v>
      </c>
      <c r="F646" s="54">
        <f t="shared" si="119"/>
        <v>62.436697303025745</v>
      </c>
    </row>
    <row r="647" spans="1:6" ht="24" x14ac:dyDescent="0.2">
      <c r="A647" s="57" t="s">
        <v>1289</v>
      </c>
      <c r="B647" s="235" t="s">
        <v>1290</v>
      </c>
      <c r="C647" s="58" t="s">
        <v>1289</v>
      </c>
      <c r="D647" s="245">
        <v>160219492.33000001</v>
      </c>
      <c r="E647" s="245">
        <v>177059464.83000001</v>
      </c>
      <c r="F647" s="59">
        <f t="shared" si="119"/>
        <v>110.51056413617586</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368323450.69999999</v>
      </c>
      <c r="E649" s="244">
        <v>404802664.31</v>
      </c>
      <c r="F649" s="54">
        <f t="shared" ref="F649:F724" si="188">IF(D649&lt;&gt;0,IF(E649/D649&gt;=100,"&gt;&gt;100",E649/D649*100),"-")</f>
        <v>109.9041246330287</v>
      </c>
    </row>
    <row r="650" spans="1:6" ht="12.75" customHeight="1" x14ac:dyDescent="0.2">
      <c r="A650" s="55" t="s">
        <v>1294</v>
      </c>
      <c r="B650" s="87" t="s">
        <v>1295</v>
      </c>
      <c r="C650" s="52" t="s">
        <v>1294</v>
      </c>
      <c r="D650" s="244">
        <v>14912207233.98</v>
      </c>
      <c r="E650" s="244">
        <v>16942661120.68</v>
      </c>
      <c r="F650" s="54">
        <f t="shared" si="188"/>
        <v>113.61605196897524</v>
      </c>
    </row>
    <row r="651" spans="1:6" ht="12.75" customHeight="1" x14ac:dyDescent="0.2">
      <c r="A651" s="55" t="s">
        <v>1296</v>
      </c>
      <c r="B651" s="87" t="s">
        <v>1297</v>
      </c>
      <c r="C651" s="52" t="s">
        <v>1296</v>
      </c>
      <c r="D651" s="244">
        <v>14875471341.379999</v>
      </c>
      <c r="E651" s="244">
        <v>16603204194.389999</v>
      </c>
      <c r="F651" s="54">
        <f t="shared" si="188"/>
        <v>111.61464274549648</v>
      </c>
    </row>
    <row r="652" spans="1:6" ht="24" x14ac:dyDescent="0.2">
      <c r="A652" s="55">
        <v>11</v>
      </c>
      <c r="B652" s="87" t="s">
        <v>1298</v>
      </c>
      <c r="C652" s="52" t="s">
        <v>1299</v>
      </c>
      <c r="D652" s="53">
        <f t="shared" ref="D652:E652" si="189">+D649+D650-D651</f>
        <v>405059343.30000114</v>
      </c>
      <c r="E652" s="53">
        <f t="shared" si="189"/>
        <v>744259590.60000229</v>
      </c>
      <c r="F652" s="54">
        <f t="shared" si="188"/>
        <v>183.74087720988021</v>
      </c>
    </row>
    <row r="653" spans="1:6" ht="24" x14ac:dyDescent="0.2">
      <c r="A653" s="55" t="s">
        <v>606</v>
      </c>
      <c r="B653" s="87" t="s">
        <v>1300</v>
      </c>
      <c r="C653" s="52" t="s">
        <v>1301</v>
      </c>
      <c r="D653" s="264">
        <v>3196</v>
      </c>
      <c r="E653" s="264">
        <v>3079</v>
      </c>
      <c r="F653" s="54">
        <f t="shared" si="188"/>
        <v>96.339173967459317</v>
      </c>
    </row>
    <row r="654" spans="1:6" ht="24" x14ac:dyDescent="0.2">
      <c r="A654" s="55" t="s">
        <v>606</v>
      </c>
      <c r="B654" s="87" t="s">
        <v>1302</v>
      </c>
      <c r="C654" s="52" t="s">
        <v>1303</v>
      </c>
      <c r="D654" s="264">
        <v>31686</v>
      </c>
      <c r="E654" s="264">
        <v>31907</v>
      </c>
      <c r="F654" s="54">
        <f t="shared" si="188"/>
        <v>100.69746891371582</v>
      </c>
    </row>
    <row r="655" spans="1:6" ht="12.75" customHeight="1" x14ac:dyDescent="0.2">
      <c r="A655" s="55" t="s">
        <v>606</v>
      </c>
      <c r="B655" s="87" t="s">
        <v>1304</v>
      </c>
      <c r="C655" s="52" t="s">
        <v>1305</v>
      </c>
      <c r="D655" s="264">
        <v>3069</v>
      </c>
      <c r="E655" s="264">
        <v>2919</v>
      </c>
      <c r="F655" s="54">
        <f t="shared" si="188"/>
        <v>95.112414467253188</v>
      </c>
    </row>
    <row r="656" spans="1:6" ht="12.75" customHeight="1" x14ac:dyDescent="0.2">
      <c r="A656" s="55" t="s">
        <v>606</v>
      </c>
      <c r="B656" s="87" t="s">
        <v>1306</v>
      </c>
      <c r="C656" s="52" t="s">
        <v>1307</v>
      </c>
      <c r="D656" s="264">
        <v>29053</v>
      </c>
      <c r="E656" s="264">
        <v>29234</v>
      </c>
      <c r="F656" s="54">
        <f t="shared" si="188"/>
        <v>100.62299934602279</v>
      </c>
    </row>
    <row r="657" spans="1:6" ht="24" x14ac:dyDescent="0.2">
      <c r="A657" s="55" t="s">
        <v>1308</v>
      </c>
      <c r="B657" s="87" t="s">
        <v>1309</v>
      </c>
      <c r="C657" s="52" t="s">
        <v>1310</v>
      </c>
      <c r="D657" s="244">
        <v>267261558</v>
      </c>
      <c r="E657" s="244">
        <v>318387841.92000002</v>
      </c>
      <c r="F657" s="54">
        <f t="shared" si="188"/>
        <v>119.12968116424736</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76554655</v>
      </c>
      <c r="E659" s="244">
        <v>81081031.439999998</v>
      </c>
      <c r="F659" s="54">
        <f t="shared" si="188"/>
        <v>105.91260771797613</v>
      </c>
    </row>
    <row r="660" spans="1:6" ht="12.75" customHeight="1" x14ac:dyDescent="0.2">
      <c r="A660" s="55">
        <v>61453</v>
      </c>
      <c r="B660" s="87" t="s">
        <v>1315</v>
      </c>
      <c r="C660" s="52" t="s">
        <v>1316</v>
      </c>
      <c r="D660" s="244">
        <v>298630</v>
      </c>
      <c r="E660" s="244">
        <v>253186.92</v>
      </c>
      <c r="F660" s="54">
        <f t="shared" si="188"/>
        <v>84.782814854502234</v>
      </c>
    </row>
    <row r="661" spans="1:6" ht="12.75" customHeight="1" x14ac:dyDescent="0.2">
      <c r="A661" s="55">
        <v>63311</v>
      </c>
      <c r="B661" s="87" t="s">
        <v>1317</v>
      </c>
      <c r="C661" s="52" t="s">
        <v>1318</v>
      </c>
      <c r="D661" s="244">
        <v>58866528.600000001</v>
      </c>
      <c r="E661" s="244">
        <v>49138238.159999996</v>
      </c>
      <c r="F661" s="54">
        <f t="shared" si="188"/>
        <v>83.473986539780427</v>
      </c>
    </row>
    <row r="662" spans="1:6" ht="12.75" customHeight="1" x14ac:dyDescent="0.2">
      <c r="A662" s="55">
        <v>63312</v>
      </c>
      <c r="B662" s="87" t="s">
        <v>1319</v>
      </c>
      <c r="C662" s="52" t="s">
        <v>1320</v>
      </c>
      <c r="D662" s="244">
        <v>49625</v>
      </c>
      <c r="E662" s="244">
        <v>0</v>
      </c>
      <c r="F662" s="54">
        <f t="shared" si="188"/>
        <v>0</v>
      </c>
    </row>
    <row r="663" spans="1:6" ht="12.75" customHeight="1" x14ac:dyDescent="0.2">
      <c r="A663" s="55">
        <v>63313</v>
      </c>
      <c r="B663" s="87" t="s">
        <v>1321</v>
      </c>
      <c r="C663" s="52" t="s">
        <v>1322</v>
      </c>
      <c r="D663" s="244">
        <v>54950</v>
      </c>
      <c r="E663" s="244">
        <v>248831.85</v>
      </c>
      <c r="F663" s="54">
        <f t="shared" si="188"/>
        <v>452.833212010919</v>
      </c>
    </row>
    <row r="664" spans="1:6" ht="12.75" customHeight="1" x14ac:dyDescent="0.2">
      <c r="A664" s="55">
        <v>63314</v>
      </c>
      <c r="B664" s="87" t="s">
        <v>1323</v>
      </c>
      <c r="C664" s="52" t="s">
        <v>1324</v>
      </c>
      <c r="D664" s="244">
        <v>14099</v>
      </c>
      <c r="E664" s="244">
        <v>0</v>
      </c>
      <c r="F664" s="54">
        <f t="shared" si="188"/>
        <v>0</v>
      </c>
    </row>
    <row r="665" spans="1:6" ht="12.75" customHeight="1" x14ac:dyDescent="0.2">
      <c r="A665" s="55">
        <v>63321</v>
      </c>
      <c r="B665" s="87" t="s">
        <v>1325</v>
      </c>
      <c r="C665" s="52" t="s">
        <v>1326</v>
      </c>
      <c r="D665" s="244">
        <v>4448076</v>
      </c>
      <c r="E665" s="244">
        <v>1060483.7</v>
      </c>
      <c r="F665" s="54">
        <f t="shared" si="188"/>
        <v>23.841402440066219</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30968737</v>
      </c>
      <c r="E669" s="244">
        <v>23364216.829999998</v>
      </c>
      <c r="F669" s="54">
        <f t="shared" si="188"/>
        <v>75.444525974695054</v>
      </c>
    </row>
    <row r="670" spans="1:6" ht="12.75" customHeight="1" x14ac:dyDescent="0.2">
      <c r="A670" s="55">
        <v>63415</v>
      </c>
      <c r="B670" s="87" t="s">
        <v>1335</v>
      </c>
      <c r="C670" s="52" t="s">
        <v>1336</v>
      </c>
      <c r="D670" s="244">
        <v>42925</v>
      </c>
      <c r="E670" s="244">
        <v>3615</v>
      </c>
      <c r="F670" s="54">
        <f t="shared" si="188"/>
        <v>8.4216656959813641</v>
      </c>
    </row>
    <row r="671" spans="1:6" ht="24" x14ac:dyDescent="0.2">
      <c r="A671" s="55">
        <v>63416</v>
      </c>
      <c r="B671" s="234" t="s">
        <v>1337</v>
      </c>
      <c r="C671" s="52" t="s">
        <v>1338</v>
      </c>
      <c r="D671" s="244">
        <v>0</v>
      </c>
      <c r="E671" s="244">
        <v>1000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1470154451</v>
      </c>
      <c r="E675" s="244">
        <v>1594335523.0899999</v>
      </c>
      <c r="F675" s="54">
        <f t="shared" si="188"/>
        <v>108.44680448408207</v>
      </c>
    </row>
    <row r="676" spans="1:6" ht="24" x14ac:dyDescent="0.2">
      <c r="A676" s="55">
        <v>63613</v>
      </c>
      <c r="B676" s="234" t="s">
        <v>1347</v>
      </c>
      <c r="C676" s="52" t="s">
        <v>1348</v>
      </c>
      <c r="D676" s="244">
        <v>359503205</v>
      </c>
      <c r="E676" s="244">
        <v>345961026.20999998</v>
      </c>
      <c r="F676" s="54">
        <f t="shared" si="188"/>
        <v>96.233085379586527</v>
      </c>
    </row>
    <row r="677" spans="1:6" ht="24" x14ac:dyDescent="0.2">
      <c r="A677" s="55">
        <v>63622</v>
      </c>
      <c r="B677" s="234" t="s">
        <v>1349</v>
      </c>
      <c r="C677" s="52" t="s">
        <v>1350</v>
      </c>
      <c r="D677" s="244">
        <v>30680407</v>
      </c>
      <c r="E677" s="244">
        <v>37259229.57</v>
      </c>
      <c r="F677" s="54">
        <f t="shared" si="188"/>
        <v>121.44307463065924</v>
      </c>
    </row>
    <row r="678" spans="1:6" ht="24" x14ac:dyDescent="0.2">
      <c r="A678" s="55">
        <v>63623</v>
      </c>
      <c r="B678" s="234" t="s">
        <v>1351</v>
      </c>
      <c r="C678" s="52" t="s">
        <v>1352</v>
      </c>
      <c r="D678" s="244">
        <v>1694576</v>
      </c>
      <c r="E678" s="244">
        <v>2083548.26</v>
      </c>
      <c r="F678" s="54">
        <f t="shared" si="188"/>
        <v>122.95395780419409</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74224430.390000001</v>
      </c>
      <c r="E694" s="244">
        <v>90944426.189999998</v>
      </c>
      <c r="F694" s="54">
        <f t="shared" si="188"/>
        <v>122.52627027536289</v>
      </c>
    </row>
    <row r="695" spans="1:6" ht="12.75" customHeight="1" x14ac:dyDescent="0.2">
      <c r="A695" s="55">
        <v>63812</v>
      </c>
      <c r="B695" s="234" t="s">
        <v>1370</v>
      </c>
      <c r="C695" s="52" t="s">
        <v>1371</v>
      </c>
      <c r="D695" s="244">
        <v>1120853</v>
      </c>
      <c r="E695" s="244">
        <v>549998.96</v>
      </c>
      <c r="F695" s="54">
        <f t="shared" si="188"/>
        <v>49.06967818259843</v>
      </c>
    </row>
    <row r="696" spans="1:6" ht="24" x14ac:dyDescent="0.2">
      <c r="A696" s="55" t="s">
        <v>1372</v>
      </c>
      <c r="B696" s="234" t="s">
        <v>1373</v>
      </c>
      <c r="C696" s="52" t="s">
        <v>1372</v>
      </c>
      <c r="D696" s="244">
        <v>4580621</v>
      </c>
      <c r="E696" s="244">
        <v>5096018.33</v>
      </c>
      <c r="F696" s="54">
        <f t="shared" si="188"/>
        <v>111.2516912008219</v>
      </c>
    </row>
    <row r="697" spans="1:6" ht="24" x14ac:dyDescent="0.2">
      <c r="A697" s="55" t="s">
        <v>1374</v>
      </c>
      <c r="B697" s="234" t="s">
        <v>1375</v>
      </c>
      <c r="C697" s="52" t="s">
        <v>1374</v>
      </c>
      <c r="D697" s="244">
        <v>2626268</v>
      </c>
      <c r="E697" s="244">
        <v>2702920.17</v>
      </c>
      <c r="F697" s="54">
        <f t="shared" si="188"/>
        <v>102.91867280871563</v>
      </c>
    </row>
    <row r="698" spans="1:6" ht="12.75" customHeight="1" x14ac:dyDescent="0.2">
      <c r="A698" s="55">
        <v>63821</v>
      </c>
      <c r="B698" s="234" t="s">
        <v>1376</v>
      </c>
      <c r="C698" s="52" t="s">
        <v>1377</v>
      </c>
      <c r="D698" s="244">
        <v>225860014</v>
      </c>
      <c r="E698" s="244">
        <v>420258093.04000002</v>
      </c>
      <c r="F698" s="54">
        <f t="shared" si="188"/>
        <v>186.0701616001848</v>
      </c>
    </row>
    <row r="699" spans="1:6" ht="12.75" customHeight="1" x14ac:dyDescent="0.2">
      <c r="A699" s="55">
        <v>63822</v>
      </c>
      <c r="B699" s="234" t="s">
        <v>1378</v>
      </c>
      <c r="C699" s="52" t="s">
        <v>1379</v>
      </c>
      <c r="D699" s="244">
        <v>0</v>
      </c>
      <c r="E699" s="244">
        <v>17786415.579999998</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14</v>
      </c>
      <c r="E702" s="244">
        <v>28385.68</v>
      </c>
      <c r="F702" s="54" t="str">
        <f t="shared" si="188"/>
        <v>&gt;&gt;100</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360147161.24000001</v>
      </c>
      <c r="E710" s="244">
        <v>418813518.25</v>
      </c>
      <c r="F710" s="54">
        <f t="shared" si="188"/>
        <v>116.28955141781752</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6862335</v>
      </c>
      <c r="E712" s="244">
        <v>8812010.0700000003</v>
      </c>
      <c r="F712" s="54">
        <f t="shared" si="188"/>
        <v>128.41124879505298</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22657677</v>
      </c>
      <c r="E716" s="244">
        <v>22754027.780000001</v>
      </c>
      <c r="F716" s="54">
        <f t="shared" si="188"/>
        <v>100.42524562425355</v>
      </c>
    </row>
    <row r="717" spans="1:6" ht="12.75" customHeight="1" x14ac:dyDescent="0.2">
      <c r="A717" s="55">
        <v>31215</v>
      </c>
      <c r="B717" s="87" t="s">
        <v>1411</v>
      </c>
      <c r="C717" s="52" t="s">
        <v>1412</v>
      </c>
      <c r="D717" s="244">
        <v>13412613</v>
      </c>
      <c r="E717" s="244">
        <v>12338374.6</v>
      </c>
      <c r="F717" s="54">
        <f t="shared" si="188"/>
        <v>91.990834299028833</v>
      </c>
    </row>
    <row r="718" spans="1:6" ht="12.75" customHeight="1" x14ac:dyDescent="0.2">
      <c r="A718" s="55">
        <v>32121</v>
      </c>
      <c r="B718" s="87" t="s">
        <v>1413</v>
      </c>
      <c r="C718" s="52" t="s">
        <v>1414</v>
      </c>
      <c r="D718" s="244">
        <v>125779626.23999999</v>
      </c>
      <c r="E718" s="244">
        <v>131510055.59</v>
      </c>
      <c r="F718" s="54">
        <f t="shared" si="188"/>
        <v>104.5559281111758</v>
      </c>
    </row>
    <row r="719" spans="1:6" ht="12.75" customHeight="1" x14ac:dyDescent="0.2">
      <c r="A719" s="55" t="s">
        <v>1415</v>
      </c>
      <c r="B719" s="87" t="s">
        <v>1416</v>
      </c>
      <c r="C719" s="52" t="s">
        <v>1415</v>
      </c>
      <c r="D719" s="244">
        <v>1340847</v>
      </c>
      <c r="E719" s="244">
        <v>676771.02</v>
      </c>
      <c r="F719" s="54">
        <f t="shared" si="188"/>
        <v>50.473396293536844</v>
      </c>
    </row>
    <row r="720" spans="1:6" ht="12.75" customHeight="1" x14ac:dyDescent="0.2">
      <c r="A720" s="55" t="s">
        <v>1417</v>
      </c>
      <c r="B720" s="87" t="s">
        <v>1418</v>
      </c>
      <c r="C720" s="52" t="s">
        <v>1417</v>
      </c>
      <c r="D720" s="244">
        <v>9029619.5</v>
      </c>
      <c r="E720" s="244">
        <v>11633652.85</v>
      </c>
      <c r="F720" s="54">
        <f t="shared" si="188"/>
        <v>128.83879381628429</v>
      </c>
    </row>
    <row r="721" spans="1:6" ht="12.75" customHeight="1" x14ac:dyDescent="0.2">
      <c r="A721" s="55" t="s">
        <v>1419</v>
      </c>
      <c r="B721" s="87" t="s">
        <v>1420</v>
      </c>
      <c r="C721" s="52" t="s">
        <v>1419</v>
      </c>
      <c r="D721" s="244">
        <v>13934693</v>
      </c>
      <c r="E721" s="244">
        <v>19929447.84</v>
      </c>
      <c r="F721" s="54">
        <f t="shared" si="188"/>
        <v>143.02035818083684</v>
      </c>
    </row>
    <row r="722" spans="1:6" ht="12.75" customHeight="1" x14ac:dyDescent="0.2">
      <c r="A722" s="55" t="s">
        <v>1421</v>
      </c>
      <c r="B722" s="87" t="s">
        <v>1422</v>
      </c>
      <c r="C722" s="52" t="s">
        <v>1421</v>
      </c>
      <c r="D722" s="244">
        <v>29331805.02</v>
      </c>
      <c r="E722" s="244">
        <v>27347634.879999999</v>
      </c>
      <c r="F722" s="54">
        <f t="shared" si="188"/>
        <v>93.235431168838446</v>
      </c>
    </row>
    <row r="723" spans="1:6" ht="12.75" customHeight="1" x14ac:dyDescent="0.2">
      <c r="A723" s="55" t="s">
        <v>1423</v>
      </c>
      <c r="B723" s="87" t="s">
        <v>1424</v>
      </c>
      <c r="C723" s="52" t="s">
        <v>1423</v>
      </c>
      <c r="D723" s="244">
        <v>12303063.49</v>
      </c>
      <c r="E723" s="244">
        <v>13733150.289999999</v>
      </c>
      <c r="F723" s="54">
        <f t="shared" si="188"/>
        <v>111.62382687175744</v>
      </c>
    </row>
    <row r="724" spans="1:6" ht="12.75" customHeight="1" x14ac:dyDescent="0.2">
      <c r="A724" s="55" t="s">
        <v>1425</v>
      </c>
      <c r="B724" s="87" t="s">
        <v>1426</v>
      </c>
      <c r="C724" s="52" t="s">
        <v>1425</v>
      </c>
      <c r="D724" s="244">
        <v>1798508</v>
      </c>
      <c r="E724" s="244">
        <v>1983571.2</v>
      </c>
      <c r="F724" s="54">
        <f t="shared" si="188"/>
        <v>110.28981800470167</v>
      </c>
    </row>
    <row r="725" spans="1:6" ht="12.75" customHeight="1" x14ac:dyDescent="0.2">
      <c r="A725" s="55">
        <v>32911</v>
      </c>
      <c r="B725" s="87" t="s">
        <v>1427</v>
      </c>
      <c r="C725" s="52" t="s">
        <v>1428</v>
      </c>
      <c r="D725" s="244">
        <v>42889789.490000002</v>
      </c>
      <c r="E725" s="244">
        <v>37762212.539999999</v>
      </c>
      <c r="F725" s="54">
        <f t="shared" ref="F725:F979" si="190">IF(D725&lt;&gt;0,IF(E725/D725&gt;=100,"&gt;&gt;100",E725/D725*100),"-")</f>
        <v>88.04476074382336</v>
      </c>
    </row>
    <row r="726" spans="1:6" ht="12.75" customHeight="1" x14ac:dyDescent="0.2">
      <c r="A726" s="55" t="s">
        <v>1429</v>
      </c>
      <c r="B726" s="87" t="s">
        <v>1430</v>
      </c>
      <c r="C726" s="52" t="s">
        <v>1429</v>
      </c>
      <c r="D726" s="244">
        <v>4424282</v>
      </c>
      <c r="E726" s="244">
        <v>5107397.1900000004</v>
      </c>
      <c r="F726" s="54">
        <f t="shared" si="190"/>
        <v>115.44013672727012</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167085</v>
      </c>
      <c r="E739" s="244">
        <v>147657.65</v>
      </c>
      <c r="F739" s="54">
        <f t="shared" si="190"/>
        <v>88.372774336415588</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683</v>
      </c>
      <c r="E741" s="244">
        <v>0</v>
      </c>
      <c r="F741" s="54">
        <f t="shared" si="190"/>
        <v>0</v>
      </c>
    </row>
    <row r="742" spans="1:6" ht="24" x14ac:dyDescent="0.2">
      <c r="A742" s="55">
        <v>34233</v>
      </c>
      <c r="B742" s="87" t="s">
        <v>1461</v>
      </c>
      <c r="C742" s="52" t="s">
        <v>1462</v>
      </c>
      <c r="D742" s="244">
        <v>45734220</v>
      </c>
      <c r="E742" s="244">
        <v>42205707.100000001</v>
      </c>
      <c r="F742" s="54">
        <f t="shared" si="190"/>
        <v>92.284742365782122</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23502</v>
      </c>
      <c r="E744" s="244">
        <v>18058.099999999999</v>
      </c>
      <c r="F744" s="54">
        <f t="shared" si="190"/>
        <v>76.836439451961525</v>
      </c>
    </row>
    <row r="745" spans="1:6" ht="12.75" customHeight="1" x14ac:dyDescent="0.2">
      <c r="A745" s="55">
        <v>34236</v>
      </c>
      <c r="B745" s="87" t="s">
        <v>1467</v>
      </c>
      <c r="C745" s="52" t="s">
        <v>1468</v>
      </c>
      <c r="D745" s="244">
        <v>0</v>
      </c>
      <c r="E745" s="244">
        <v>1233444.32</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22358</v>
      </c>
      <c r="E748" s="244">
        <v>75458.84</v>
      </c>
      <c r="F748" s="54">
        <f t="shared" si="190"/>
        <v>337.50263887646474</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125763</v>
      </c>
      <c r="E758" s="244">
        <v>90422.88</v>
      </c>
      <c r="F758" s="54">
        <f t="shared" si="190"/>
        <v>71.899429880012406</v>
      </c>
    </row>
    <row r="759" spans="1:6" ht="12.75" customHeight="1" x14ac:dyDescent="0.2">
      <c r="A759" s="55">
        <v>35231</v>
      </c>
      <c r="B759" s="87" t="s">
        <v>1495</v>
      </c>
      <c r="C759" s="52" t="s">
        <v>1496</v>
      </c>
      <c r="D759" s="244">
        <v>2698808</v>
      </c>
      <c r="E759" s="244">
        <v>785814.1</v>
      </c>
      <c r="F759" s="54">
        <f t="shared" si="190"/>
        <v>29.117080577795829</v>
      </c>
    </row>
    <row r="760" spans="1:6" ht="12.75" customHeight="1" x14ac:dyDescent="0.2">
      <c r="A760" s="55">
        <v>35232</v>
      </c>
      <c r="B760" s="87" t="s">
        <v>1497</v>
      </c>
      <c r="C760" s="52" t="s">
        <v>1498</v>
      </c>
      <c r="D760" s="244">
        <v>18221000</v>
      </c>
      <c r="E760" s="244">
        <v>11850437.42</v>
      </c>
      <c r="F760" s="54">
        <f t="shared" si="190"/>
        <v>65.037250535096874</v>
      </c>
    </row>
    <row r="761" spans="1:6" ht="12.75" customHeight="1" x14ac:dyDescent="0.2">
      <c r="A761" s="55">
        <v>36313</v>
      </c>
      <c r="B761" s="87" t="s">
        <v>1499</v>
      </c>
      <c r="C761" s="52" t="s">
        <v>1500</v>
      </c>
      <c r="D761" s="244">
        <v>3216347</v>
      </c>
      <c r="E761" s="244">
        <v>10127329.109999999</v>
      </c>
      <c r="F761" s="54">
        <f t="shared" si="190"/>
        <v>314.87053822239949</v>
      </c>
    </row>
    <row r="762" spans="1:6" ht="12.75" customHeight="1" x14ac:dyDescent="0.2">
      <c r="A762" s="55">
        <v>36314</v>
      </c>
      <c r="B762" s="87" t="s">
        <v>1501</v>
      </c>
      <c r="C762" s="52" t="s">
        <v>1502</v>
      </c>
      <c r="D762" s="244">
        <v>0</v>
      </c>
      <c r="E762" s="244">
        <v>0</v>
      </c>
      <c r="F762" s="54" t="str">
        <f t="shared" si="190"/>
        <v>-</v>
      </c>
    </row>
    <row r="763" spans="1:6" ht="12.75" customHeight="1" x14ac:dyDescent="0.2">
      <c r="A763" s="55">
        <v>36315</v>
      </c>
      <c r="B763" s="87" t="s">
        <v>1503</v>
      </c>
      <c r="C763" s="52" t="s">
        <v>1504</v>
      </c>
      <c r="D763" s="244">
        <v>803547</v>
      </c>
      <c r="E763" s="244">
        <v>359310</v>
      </c>
      <c r="F763" s="54">
        <f t="shared" si="190"/>
        <v>44.715492684310938</v>
      </c>
    </row>
    <row r="764" spans="1:6" ht="12.75" customHeight="1" x14ac:dyDescent="0.2">
      <c r="A764" s="55">
        <v>36316</v>
      </c>
      <c r="B764" s="87" t="s">
        <v>1505</v>
      </c>
      <c r="C764" s="52" t="s">
        <v>1506</v>
      </c>
      <c r="D764" s="244">
        <v>309</v>
      </c>
      <c r="E764" s="244">
        <v>0</v>
      </c>
      <c r="F764" s="54">
        <f t="shared" si="190"/>
        <v>0</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189558</v>
      </c>
      <c r="E768" s="244">
        <v>170615.44</v>
      </c>
      <c r="F768" s="54">
        <f t="shared" si="190"/>
        <v>90.006984669599817</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1491300</v>
      </c>
      <c r="E773" s="244">
        <v>0</v>
      </c>
      <c r="F773" s="54">
        <f t="shared" si="190"/>
        <v>0</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558693</v>
      </c>
      <c r="E790" s="244">
        <v>1457103.85</v>
      </c>
      <c r="F790" s="54">
        <f t="shared" si="190"/>
        <v>260.80581822217209</v>
      </c>
    </row>
    <row r="791" spans="1:6" ht="24" x14ac:dyDescent="0.2">
      <c r="A791" s="55" t="s">
        <v>1559</v>
      </c>
      <c r="B791" s="87" t="s">
        <v>1560</v>
      </c>
      <c r="C791" s="52" t="s">
        <v>1559</v>
      </c>
      <c r="D791" s="244">
        <v>7324</v>
      </c>
      <c r="E791" s="244">
        <v>360813.13</v>
      </c>
      <c r="F791" s="54">
        <f t="shared" si="190"/>
        <v>4926.4490715456031</v>
      </c>
    </row>
    <row r="792" spans="1:6" ht="24" x14ac:dyDescent="0.2">
      <c r="A792" s="55" t="s">
        <v>1561</v>
      </c>
      <c r="B792" s="87" t="s">
        <v>1562</v>
      </c>
      <c r="C792" s="52" t="s">
        <v>1561</v>
      </c>
      <c r="D792" s="244">
        <v>428957</v>
      </c>
      <c r="E792" s="244">
        <v>33155.199999999997</v>
      </c>
      <c r="F792" s="54">
        <f t="shared" si="190"/>
        <v>7.7292595761346696</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544714</v>
      </c>
      <c r="E795" s="244">
        <v>19397.34</v>
      </c>
      <c r="F795" s="54">
        <f t="shared" si="190"/>
        <v>3.561013669558704</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55561.77</v>
      </c>
      <c r="E798" s="244">
        <v>53044.63</v>
      </c>
      <c r="F798" s="54">
        <f t="shared" si="190"/>
        <v>95.469654764418053</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10000</v>
      </c>
      <c r="F815" s="54" t="str">
        <f t="shared" si="190"/>
        <v>-</v>
      </c>
    </row>
    <row r="816" spans="1:6" ht="12.75" customHeight="1" x14ac:dyDescent="0.2">
      <c r="A816" s="55" t="s">
        <v>1609</v>
      </c>
      <c r="B816" s="87" t="s">
        <v>1610</v>
      </c>
      <c r="C816" s="52" t="s">
        <v>1609</v>
      </c>
      <c r="D816" s="244">
        <v>82611754</v>
      </c>
      <c r="E816" s="244">
        <v>80556680.010000005</v>
      </c>
      <c r="F816" s="54">
        <f t="shared" si="190"/>
        <v>97.51237095147502</v>
      </c>
    </row>
    <row r="817" spans="1:6" ht="12.75" customHeight="1" x14ac:dyDescent="0.2">
      <c r="A817" s="55" t="s">
        <v>1611</v>
      </c>
      <c r="B817" s="87" t="s">
        <v>1612</v>
      </c>
      <c r="C817" s="52" t="s">
        <v>1611</v>
      </c>
      <c r="D817" s="244">
        <v>248471</v>
      </c>
      <c r="E817" s="244">
        <v>299718.45</v>
      </c>
      <c r="F817" s="54">
        <f t="shared" si="190"/>
        <v>120.62512325382038</v>
      </c>
    </row>
    <row r="818" spans="1:6" ht="12.75" customHeight="1" x14ac:dyDescent="0.2">
      <c r="A818" s="55" t="s">
        <v>1613</v>
      </c>
      <c r="B818" s="87" t="s">
        <v>1614</v>
      </c>
      <c r="C818" s="52" t="s">
        <v>1613</v>
      </c>
      <c r="D818" s="244">
        <v>58041910</v>
      </c>
      <c r="E818" s="244">
        <v>61576350</v>
      </c>
      <c r="F818" s="54">
        <f t="shared" si="190"/>
        <v>106.08946190778352</v>
      </c>
    </row>
    <row r="819" spans="1:6" ht="12.75" customHeight="1" x14ac:dyDescent="0.2">
      <c r="A819" s="55">
        <v>37215</v>
      </c>
      <c r="B819" s="87" t="s">
        <v>1615</v>
      </c>
      <c r="C819" s="52" t="s">
        <v>1616</v>
      </c>
      <c r="D819" s="244">
        <v>35094235</v>
      </c>
      <c r="E819" s="244">
        <v>37776173.649999999</v>
      </c>
      <c r="F819" s="54">
        <f t="shared" si="190"/>
        <v>107.64210603251503</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2000</v>
      </c>
      <c r="E822" s="244">
        <v>5000</v>
      </c>
      <c r="F822" s="54">
        <f t="shared" si="190"/>
        <v>250</v>
      </c>
    </row>
    <row r="823" spans="1:6" ht="12.75" customHeight="1" x14ac:dyDescent="0.2">
      <c r="A823" s="55">
        <v>37219</v>
      </c>
      <c r="B823" s="87" t="s">
        <v>1623</v>
      </c>
      <c r="C823" s="52" t="s">
        <v>1624</v>
      </c>
      <c r="D823" s="244">
        <v>512979632</v>
      </c>
      <c r="E823" s="244">
        <v>526579757.02999997</v>
      </c>
      <c r="F823" s="54">
        <f t="shared" si="190"/>
        <v>102.65120175960514</v>
      </c>
    </row>
    <row r="824" spans="1:6" ht="12.75" customHeight="1" x14ac:dyDescent="0.2">
      <c r="A824" s="55">
        <v>37221</v>
      </c>
      <c r="B824" s="87" t="s">
        <v>1625</v>
      </c>
      <c r="C824" s="52" t="s">
        <v>1626</v>
      </c>
      <c r="D824" s="244">
        <v>95416137</v>
      </c>
      <c r="E824" s="244">
        <v>86683372.079999998</v>
      </c>
      <c r="F824" s="54">
        <f t="shared" si="190"/>
        <v>90.847706483862368</v>
      </c>
    </row>
    <row r="825" spans="1:6" ht="12.75" customHeight="1" x14ac:dyDescent="0.2">
      <c r="A825" s="55" t="s">
        <v>1627</v>
      </c>
      <c r="B825" s="87" t="s">
        <v>1604</v>
      </c>
      <c r="C825" s="52" t="s">
        <v>1627</v>
      </c>
      <c r="D825" s="244">
        <v>4336278</v>
      </c>
      <c r="E825" s="244">
        <v>4119474.96</v>
      </c>
      <c r="F825" s="54">
        <f t="shared" si="190"/>
        <v>95.000250445197466</v>
      </c>
    </row>
    <row r="826" spans="1:6" ht="12.75" customHeight="1" x14ac:dyDescent="0.2">
      <c r="A826" s="55" t="s">
        <v>1628</v>
      </c>
      <c r="B826" s="87" t="s">
        <v>1629</v>
      </c>
      <c r="C826" s="52" t="s">
        <v>1628</v>
      </c>
      <c r="D826" s="244">
        <v>9234995</v>
      </c>
      <c r="E826" s="244">
        <v>8219969.9800000004</v>
      </c>
      <c r="F826" s="54">
        <f t="shared" si="190"/>
        <v>89.008927238184754</v>
      </c>
    </row>
    <row r="827" spans="1:6" ht="12.75" customHeight="1" x14ac:dyDescent="0.2">
      <c r="A827" s="55" t="s">
        <v>1630</v>
      </c>
      <c r="B827" s="87" t="s">
        <v>1631</v>
      </c>
      <c r="C827" s="52" t="s">
        <v>1630</v>
      </c>
      <c r="D827" s="244">
        <v>17488880</v>
      </c>
      <c r="E827" s="244">
        <v>18721038.210000001</v>
      </c>
      <c r="F827" s="54">
        <f t="shared" si="190"/>
        <v>107.04538089345917</v>
      </c>
    </row>
    <row r="828" spans="1:6" ht="12.75" customHeight="1" x14ac:dyDescent="0.2">
      <c r="A828" s="55" t="s">
        <v>1632</v>
      </c>
      <c r="B828" s="87" t="s">
        <v>1633</v>
      </c>
      <c r="C828" s="52" t="s">
        <v>1632</v>
      </c>
      <c r="D828" s="244">
        <v>103160310</v>
      </c>
      <c r="E828" s="244">
        <v>76643141.640000001</v>
      </c>
      <c r="F828" s="54">
        <f t="shared" si="190"/>
        <v>74.295183525524493</v>
      </c>
    </row>
    <row r="829" spans="1:6" ht="12.75" customHeight="1" x14ac:dyDescent="0.2">
      <c r="A829" s="55">
        <v>38117</v>
      </c>
      <c r="B829" s="87" t="s">
        <v>1634</v>
      </c>
      <c r="C829" s="52" t="s">
        <v>1635</v>
      </c>
      <c r="D829" s="244">
        <v>215902</v>
      </c>
      <c r="E829" s="244">
        <v>60579.59</v>
      </c>
      <c r="F829" s="54">
        <f t="shared" si="190"/>
        <v>28.058836879695413</v>
      </c>
    </row>
    <row r="830" spans="1:6" ht="12.75" customHeight="1" x14ac:dyDescent="0.2">
      <c r="A830" s="55">
        <v>38612</v>
      </c>
      <c r="B830" s="87" t="s">
        <v>1636</v>
      </c>
      <c r="C830" s="52" t="s">
        <v>1637</v>
      </c>
      <c r="D830" s="244">
        <v>351579530</v>
      </c>
      <c r="E830" s="244">
        <v>267427010.13999999</v>
      </c>
      <c r="F830" s="54">
        <f t="shared" si="190"/>
        <v>76.06444269949391</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28486895.039999999</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370982</v>
      </c>
      <c r="E846" s="244">
        <v>204539.36</v>
      </c>
      <c r="F846" s="54">
        <f t="shared" si="190"/>
        <v>55.134577957960218</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400000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34239771</v>
      </c>
      <c r="E879" s="244">
        <v>8861456.1799999997</v>
      </c>
      <c r="F879" s="54">
        <f t="shared" si="190"/>
        <v>25.880594178039335</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400000000</v>
      </c>
      <c r="E885" s="244">
        <v>999000</v>
      </c>
      <c r="F885" s="54">
        <f t="shared" si="190"/>
        <v>0.24975000000000003</v>
      </c>
    </row>
    <row r="886" spans="1:6" ht="24" x14ac:dyDescent="0.2">
      <c r="A886" s="55">
        <v>84432</v>
      </c>
      <c r="B886" s="87" t="s">
        <v>1748</v>
      </c>
      <c r="C886" s="52" t="s">
        <v>1749</v>
      </c>
      <c r="D886" s="244">
        <v>327167286</v>
      </c>
      <c r="E886" s="244">
        <v>334200584.38</v>
      </c>
      <c r="F886" s="54">
        <f t="shared" si="190"/>
        <v>102.14975600586178</v>
      </c>
    </row>
    <row r="887" spans="1:6" ht="24" x14ac:dyDescent="0.2">
      <c r="A887" s="55" t="s">
        <v>1750</v>
      </c>
      <c r="B887" s="87" t="s">
        <v>1751</v>
      </c>
      <c r="C887" s="52" t="s">
        <v>1750</v>
      </c>
      <c r="D887" s="244">
        <v>2868750</v>
      </c>
      <c r="E887" s="244">
        <v>0</v>
      </c>
      <c r="F887" s="54">
        <f t="shared" si="190"/>
        <v>0</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344724</v>
      </c>
      <c r="E889" s="244">
        <v>0</v>
      </c>
      <c r="F889" s="54">
        <f t="shared" si="190"/>
        <v>0</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5640</v>
      </c>
      <c r="E897" s="244">
        <v>0</v>
      </c>
      <c r="F897" s="54">
        <f t="shared" si="190"/>
        <v>0</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157000000</v>
      </c>
      <c r="E901" s="244">
        <v>0</v>
      </c>
      <c r="F901" s="54">
        <f t="shared" si="190"/>
        <v>0</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493921.23</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30576031.23</v>
      </c>
      <c r="F952" s="54" t="str">
        <f t="shared" si="190"/>
        <v>-</v>
      </c>
    </row>
    <row r="953" spans="1:6" ht="24" x14ac:dyDescent="0.2">
      <c r="A953" s="55">
        <v>54431</v>
      </c>
      <c r="B953" s="87" t="s">
        <v>1882</v>
      </c>
      <c r="C953" s="52" t="s">
        <v>1883</v>
      </c>
      <c r="D953" s="244">
        <v>3146148</v>
      </c>
      <c r="E953" s="244">
        <v>400765026.73000002</v>
      </c>
      <c r="F953" s="54" t="str">
        <f t="shared" si="190"/>
        <v>&gt;&gt;100</v>
      </c>
    </row>
    <row r="954" spans="1:6" ht="24" x14ac:dyDescent="0.2">
      <c r="A954" s="55">
        <v>54432</v>
      </c>
      <c r="B954" s="87" t="s">
        <v>1884</v>
      </c>
      <c r="C954" s="52" t="s">
        <v>1885</v>
      </c>
      <c r="D954" s="244">
        <v>382987501</v>
      </c>
      <c r="E954" s="244">
        <v>375868244.02999997</v>
      </c>
      <c r="F954" s="54">
        <f t="shared" si="190"/>
        <v>98.141125506338639</v>
      </c>
    </row>
    <row r="955" spans="1:6" ht="24" x14ac:dyDescent="0.2">
      <c r="A955" s="55" t="s">
        <v>1886</v>
      </c>
      <c r="B955" s="87" t="s">
        <v>1887</v>
      </c>
      <c r="C955" s="52" t="s">
        <v>1886</v>
      </c>
      <c r="D955" s="244">
        <v>547221</v>
      </c>
      <c r="E955" s="244">
        <v>302299.19</v>
      </c>
      <c r="F955" s="54">
        <f t="shared" si="190"/>
        <v>55.242614958124783</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46190</v>
      </c>
      <c r="E957" s="244">
        <v>19785.939999999999</v>
      </c>
      <c r="F957" s="54">
        <f t="shared" si="190"/>
        <v>42.835981814245507</v>
      </c>
    </row>
    <row r="958" spans="1:6" ht="24" x14ac:dyDescent="0.2">
      <c r="A958" s="55" t="s">
        <v>1892</v>
      </c>
      <c r="B958" s="87" t="s">
        <v>1893</v>
      </c>
      <c r="C958" s="52" t="s">
        <v>1892</v>
      </c>
      <c r="D958" s="244">
        <v>237151</v>
      </c>
      <c r="E958" s="244">
        <v>150766.66</v>
      </c>
      <c r="F958" s="54">
        <f t="shared" si="190"/>
        <v>63.574119442886598</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66182</v>
      </c>
      <c r="E965" s="244">
        <v>72546.86</v>
      </c>
      <c r="F965" s="54">
        <f t="shared" si="190"/>
        <v>109.61720709558492</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6091662</v>
      </c>
      <c r="E968" s="244">
        <v>303376466.47000003</v>
      </c>
      <c r="F968" s="54">
        <f t="shared" si="190"/>
        <v>4980.1920472606662</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3527807.89</v>
      </c>
      <c r="E987" s="247">
        <v>2446769.21</v>
      </c>
      <c r="F987" s="54">
        <f t="shared" si="192"/>
        <v>69.356645437969121</v>
      </c>
    </row>
    <row r="988" spans="1:6" ht="24" x14ac:dyDescent="0.2">
      <c r="A988" s="55">
        <v>26454</v>
      </c>
      <c r="B988" s="87" t="s">
        <v>1953</v>
      </c>
      <c r="C988" s="52" t="s">
        <v>1954</v>
      </c>
      <c r="D988" s="247">
        <v>578912475</v>
      </c>
      <c r="E988" s="247">
        <v>301876172.86000001</v>
      </c>
      <c r="F988" s="54">
        <f t="shared" si="192"/>
        <v>52.145390865864485</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5" workbookViewId="0">
      <selection activeCell="E299" sqref="E29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25388702175.619999</v>
      </c>
      <c r="E6" s="231">
        <f t="shared" si="0"/>
        <v>27308511573.110001</v>
      </c>
      <c r="F6" s="232">
        <f t="shared" ref="F6:F260" si="1">IF(D6&gt;0,IF(E6/D6&gt;=100,"&gt;&gt;100",E6/D6*100),"-")</f>
        <v>107.56166811603917</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19550064267.98</v>
      </c>
      <c r="E7" s="106">
        <f t="shared" si="2"/>
        <v>21199541515.860001</v>
      </c>
      <c r="F7" s="95">
        <f t="shared" si="1"/>
        <v>108.43719603818178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1724514526</v>
      </c>
      <c r="E8" s="106">
        <f>E9+E10-E11</f>
        <v>1943153183.5699999</v>
      </c>
      <c r="F8" s="95">
        <f t="shared" si="1"/>
        <v>112.67827288629056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1590185339</v>
      </c>
      <c r="E9" s="249">
        <v>1795521155.1300001</v>
      </c>
      <c r="F9" s="95">
        <f t="shared" si="1"/>
        <v>112.91269709851099</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300432926.19999999</v>
      </c>
      <c r="E10" s="249">
        <v>326780447.87</v>
      </c>
      <c r="F10" s="95">
        <f t="shared" si="1"/>
        <v>108.76985156162955</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166103739.19999999</v>
      </c>
      <c r="E11" s="249">
        <v>179148419.43000001</v>
      </c>
      <c r="F11" s="95">
        <f t="shared" si="1"/>
        <v>107.85333328004938</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10828623928.74</v>
      </c>
      <c r="E12" s="106">
        <f t="shared" si="3"/>
        <v>12298926036.23</v>
      </c>
      <c r="F12" s="95">
        <f t="shared" si="1"/>
        <v>113.57792197019332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9295185129.8400002</v>
      </c>
      <c r="E13" s="106">
        <f t="shared" si="4"/>
        <v>10662259943.189999</v>
      </c>
      <c r="F13" s="95">
        <f t="shared" si="1"/>
        <v>114.70734357900336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1414583673</v>
      </c>
      <c r="E14" s="249">
        <v>1412571139.6300001</v>
      </c>
      <c r="F14" s="95">
        <f t="shared" si="1"/>
        <v>99.857729633926013</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10498376755.790001</v>
      </c>
      <c r="E15" s="249">
        <v>12104089323.15</v>
      </c>
      <c r="F15" s="95">
        <f t="shared" si="1"/>
        <v>115.29486514640872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828502786</v>
      </c>
      <c r="E16" s="249">
        <v>828308848.80999994</v>
      </c>
      <c r="F16" s="95">
        <f t="shared" si="1"/>
        <v>99.976591848177549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649440029</v>
      </c>
      <c r="E17" s="249">
        <v>673265035.00999999</v>
      </c>
      <c r="F17" s="95">
        <f t="shared" si="1"/>
        <v>103.6685459697773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4095718113.9499998</v>
      </c>
      <c r="E18" s="249">
        <v>4355974403.4099998</v>
      </c>
      <c r="F18" s="95">
        <f t="shared" si="1"/>
        <v>106.35435062226495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472058963.51999974</v>
      </c>
      <c r="E19" s="106">
        <f t="shared" si="5"/>
        <v>446744262.92000031</v>
      </c>
      <c r="F19" s="95">
        <f t="shared" si="1"/>
        <v>94.637385886874085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867271917.52999997</v>
      </c>
      <c r="E20" s="249">
        <v>901897234.00999999</v>
      </c>
      <c r="F20" s="95">
        <f t="shared" si="1"/>
        <v>103.99244063829639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83652769.569999993</v>
      </c>
      <c r="E21" s="249">
        <v>80358772.920000002</v>
      </c>
      <c r="F21" s="95">
        <f t="shared" si="1"/>
        <v>96.062298155898347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152839357.31</v>
      </c>
      <c r="E22" s="249">
        <v>155175105.00999999</v>
      </c>
      <c r="F22" s="95">
        <f t="shared" si="1"/>
        <v>101.52823705955689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637009445.10000002</v>
      </c>
      <c r="E23" s="249">
        <v>648751023.75</v>
      </c>
      <c r="F23" s="95">
        <f t="shared" si="1"/>
        <v>101.84323462396334</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87555252.400000006</v>
      </c>
      <c r="E24" s="249">
        <v>90804737.510000005</v>
      </c>
      <c r="F24" s="95">
        <f t="shared" si="1"/>
        <v>103.71135371200187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105709883.31</v>
      </c>
      <c r="E25" s="249">
        <v>109244347.76000001</v>
      </c>
      <c r="F25" s="95">
        <f t="shared" si="1"/>
        <v>103.34355155764858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471837941.95999998</v>
      </c>
      <c r="E26" s="249">
        <v>487937840.31999999</v>
      </c>
      <c r="F26" s="95">
        <f t="shared" si="1"/>
        <v>103.41216695993576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1933817603.6600001</v>
      </c>
      <c r="E28" s="249">
        <v>2027424798.3599999</v>
      </c>
      <c r="F28" s="95">
        <f t="shared" si="1"/>
        <v>104.84053896928212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25739400</v>
      </c>
      <c r="E29" s="106">
        <f t="shared" si="6"/>
        <v>54270906.810000002</v>
      </c>
      <c r="F29" s="95">
        <f t="shared" si="1"/>
        <v>210.84759866197348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226166880</v>
      </c>
      <c r="E30" s="249">
        <v>253536095.93000001</v>
      </c>
      <c r="F30" s="95">
        <f t="shared" si="1"/>
        <v>112.10133682261522</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7787908</v>
      </c>
      <c r="E32" s="249">
        <v>7787907.5999999996</v>
      </c>
      <c r="F32" s="95">
        <f t="shared" si="1"/>
        <v>99.999994863832484</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4655</v>
      </c>
      <c r="E33" s="249">
        <v>4655</v>
      </c>
      <c r="F33" s="95">
        <f t="shared" si="1"/>
        <v>100</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208220043</v>
      </c>
      <c r="E34" s="249">
        <v>207057751.72</v>
      </c>
      <c r="F34" s="95">
        <f t="shared" si="1"/>
        <v>99.441796638184343</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1013234610.3799999</v>
      </c>
      <c r="E35" s="106">
        <f t="shared" si="7"/>
        <v>1115228648.3500001</v>
      </c>
      <c r="F35" s="95">
        <f t="shared" si="1"/>
        <v>110.0661818028254</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371241430.14999998</v>
      </c>
      <c r="E36" s="249">
        <v>397927775.87</v>
      </c>
      <c r="F36" s="95">
        <f t="shared" si="1"/>
        <v>107.18840720692661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348619314.94999999</v>
      </c>
      <c r="E37" s="249">
        <v>358443092.27999997</v>
      </c>
      <c r="F37" s="95">
        <f t="shared" si="1"/>
        <v>102.81790965351674</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334019618</v>
      </c>
      <c r="E38" s="249">
        <v>421128409.29000002</v>
      </c>
      <c r="F38" s="95">
        <f t="shared" si="1"/>
        <v>126.07894464749674</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9645241</v>
      </c>
      <c r="E39" s="249">
        <v>9914232.9000000004</v>
      </c>
      <c r="F39" s="95">
        <f t="shared" si="1"/>
        <v>102.78885618306479</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50290993.719999999</v>
      </c>
      <c r="E40" s="249">
        <v>72184861.989999995</v>
      </c>
      <c r="F40" s="95">
        <f t="shared" si="1"/>
        <v>143.5343719630919</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4691938</v>
      </c>
      <c r="E41" s="106">
        <f t="shared" si="8"/>
        <v>4566950.09</v>
      </c>
      <c r="F41" s="95">
        <f t="shared" si="1"/>
        <v>97.336113350176404</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698469</v>
      </c>
      <c r="E42" s="249">
        <v>698468.52</v>
      </c>
      <c r="F42" s="95">
        <f t="shared" si="1"/>
        <v>99.999931278267184</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8889299</v>
      </c>
      <c r="E43" s="249">
        <v>8917837.7300000004</v>
      </c>
      <c r="F43" s="95">
        <f t="shared" si="1"/>
        <v>100.32104590024477</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4895830</v>
      </c>
      <c r="E44" s="249">
        <v>5049356.16</v>
      </c>
      <c r="F44" s="95">
        <f t="shared" si="1"/>
        <v>103.1358556159017</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17713887</v>
      </c>
      <c r="E45" s="106">
        <f t="shared" si="9"/>
        <v>15855324.870000005</v>
      </c>
      <c r="F45" s="95">
        <f t="shared" si="1"/>
        <v>89.507880850769823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920</v>
      </c>
      <c r="E46" s="249">
        <v>0</v>
      </c>
      <c r="F46" s="95">
        <f t="shared" si="1"/>
        <v>0</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91480835</v>
      </c>
      <c r="E47" s="249">
        <v>93935555.079999998</v>
      </c>
      <c r="F47" s="95">
        <f t="shared" si="1"/>
        <v>102.68331621590467</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122289645</v>
      </c>
      <c r="E48" s="249">
        <v>122745579.53</v>
      </c>
      <c r="F48" s="95">
        <f t="shared" si="1"/>
        <v>100.37283167352396</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1742948</v>
      </c>
      <c r="E49" s="249">
        <v>1745754.34</v>
      </c>
      <c r="F49" s="95">
        <f t="shared" si="1"/>
        <v>100.16101111450256</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197800461</v>
      </c>
      <c r="E50" s="249">
        <v>202571564.08000001</v>
      </c>
      <c r="F50" s="95">
        <f t="shared" si="1"/>
        <v>102.41207884748056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9860128</v>
      </c>
      <c r="E51" s="249">
        <v>6160460.6200000001</v>
      </c>
      <c r="F51" s="95">
        <f t="shared" si="1"/>
        <v>62.478505552869088</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2097381</v>
      </c>
      <c r="E52" s="106">
        <f t="shared" si="10"/>
        <v>2768270.0400000215</v>
      </c>
      <c r="F52" s="95">
        <f t="shared" si="1"/>
        <v>131.98698948832001</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4290035</v>
      </c>
      <c r="E53" s="249">
        <v>5226998.25</v>
      </c>
      <c r="F53" s="95">
        <f t="shared" si="1"/>
        <v>121.84045701258847</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248527000.56</v>
      </c>
      <c r="E54" s="249">
        <v>257764853.24000001</v>
      </c>
      <c r="F54" s="95">
        <f t="shared" si="1"/>
        <v>103.71704187439778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250719654.56</v>
      </c>
      <c r="E55" s="249">
        <v>260223581.44999999</v>
      </c>
      <c r="F55" s="95">
        <f t="shared" si="1"/>
        <v>103.79065889615988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6921133212</v>
      </c>
      <c r="E56" s="106">
        <f t="shared" si="11"/>
        <v>6863223495.8499994</v>
      </c>
      <c r="F56" s="95">
        <f t="shared" si="1"/>
        <v>99.163291409424176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6904409507</v>
      </c>
      <c r="E57" s="249">
        <v>6840256916.8100004</v>
      </c>
      <c r="F57" s="95">
        <f t="shared" si="1"/>
        <v>99.070846100235528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7963041</v>
      </c>
      <c r="E58" s="249">
        <v>9278323.9800000004</v>
      </c>
      <c r="F58" s="95">
        <f t="shared" si="1"/>
        <v>116.51734532071355</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280862.28999999998</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766776</v>
      </c>
      <c r="E61" s="249">
        <v>766776.45</v>
      </c>
      <c r="F61" s="95">
        <f t="shared" si="1"/>
        <v>100.00005868728286</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7993888</v>
      </c>
      <c r="E62" s="249">
        <v>12640616.32</v>
      </c>
      <c r="F62" s="95">
        <f t="shared" si="1"/>
        <v>158.12851418483723</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63835092.240000002</v>
      </c>
      <c r="E63" s="106">
        <f t="shared" si="12"/>
        <v>85310069.550000012</v>
      </c>
      <c r="F63" s="95">
        <f t="shared" si="1"/>
        <v>133.64133512842875</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54904943.240000002</v>
      </c>
      <c r="E64" s="249">
        <v>75918807.290000007</v>
      </c>
      <c r="F64" s="95">
        <f t="shared" si="1"/>
        <v>138.27317325171322</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1212182</v>
      </c>
      <c r="E65" s="249">
        <v>1191226.6299999999</v>
      </c>
      <c r="F65" s="95">
        <f t="shared" si="1"/>
        <v>98.27126867087614</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8310</v>
      </c>
      <c r="E66" s="249">
        <v>8310.0400000000009</v>
      </c>
      <c r="F66" s="95">
        <f t="shared" si="1"/>
        <v>100.00048134777377</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7709657</v>
      </c>
      <c r="E67" s="249">
        <v>8191725.5899999999</v>
      </c>
      <c r="F67" s="95">
        <f t="shared" si="1"/>
        <v>106.25278906701037</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5838637907.6399994</v>
      </c>
      <c r="E68" s="106">
        <f t="shared" si="13"/>
        <v>6108970057.25</v>
      </c>
      <c r="F68" s="95">
        <f t="shared" si="1"/>
        <v>104.63005505541393</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405059343.30000001</v>
      </c>
      <c r="E69" s="106">
        <f t="shared" si="14"/>
        <v>744259590.60000014</v>
      </c>
      <c r="F69" s="95">
        <f t="shared" si="1"/>
        <v>183.74087720988021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383086394.04000002</v>
      </c>
      <c r="E70" s="106">
        <f t="shared" si="15"/>
        <v>697407649.59000003</v>
      </c>
      <c r="F70" s="95">
        <f t="shared" si="1"/>
        <v>182.04970482903136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4814965</v>
      </c>
      <c r="E71" s="249">
        <v>5204054.49</v>
      </c>
      <c r="F71" s="95">
        <f t="shared" si="1"/>
        <v>108.08083734772735</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377958999.04000002</v>
      </c>
      <c r="E72" s="249">
        <v>691929692.44000006</v>
      </c>
      <c r="F72" s="95">
        <f t="shared" si="1"/>
        <v>183.0700404534546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2626</v>
      </c>
      <c r="E73" s="249">
        <v>0.27</v>
      </c>
      <c r="F73" s="95">
        <f t="shared" si="1"/>
        <v>1.0281797410510283E-2</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309804</v>
      </c>
      <c r="E74" s="249">
        <v>273902.39</v>
      </c>
      <c r="F74" s="95">
        <f t="shared" si="1"/>
        <v>88.411508566706701</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21192711</v>
      </c>
      <c r="E75" s="249">
        <v>46191700.340000004</v>
      </c>
      <c r="F75" s="95">
        <f t="shared" si="1"/>
        <v>217.96031824338095</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779699.26</v>
      </c>
      <c r="E76" s="249">
        <v>660036.73</v>
      </c>
      <c r="F76" s="95">
        <f t="shared" si="1"/>
        <v>84.652732644635307</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539</v>
      </c>
      <c r="E77" s="249">
        <v>203.94</v>
      </c>
      <c r="F77" s="95">
        <f t="shared" si="1"/>
        <v>37.836734693877553</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66829368.310000002</v>
      </c>
      <c r="E78" s="106">
        <f>E79+SUM(E82:E84)-E85+E86</f>
        <v>63172014.310000002</v>
      </c>
      <c r="F78" s="95">
        <f t="shared" si="1"/>
        <v>94.527325197756312</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7536552</v>
      </c>
      <c r="E79" s="106">
        <f t="shared" si="16"/>
        <v>6062019.5700000003</v>
      </c>
      <c r="F79" s="95">
        <f t="shared" si="1"/>
        <v>80.434919974014647</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7536552</v>
      </c>
      <c r="E80" s="249">
        <v>6062019.5700000003</v>
      </c>
      <c r="F80" s="95">
        <f t="shared" si="1"/>
        <v>80.434919974014647</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961722</v>
      </c>
      <c r="E82" s="249">
        <v>821125.44</v>
      </c>
      <c r="F82" s="95">
        <f t="shared" si="1"/>
        <v>85.380748282767783</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954296.55</v>
      </c>
      <c r="E83" s="249">
        <v>1040682.92</v>
      </c>
      <c r="F83" s="95">
        <f t="shared" si="1"/>
        <v>109.05236113449222</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2245153.86</v>
      </c>
      <c r="E84" s="249">
        <v>2659799.2400000002</v>
      </c>
      <c r="F84" s="95">
        <f t="shared" si="1"/>
        <v>118.46846166703249</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237733</v>
      </c>
      <c r="E85" s="249">
        <v>236832.13</v>
      </c>
      <c r="F85" s="95">
        <f t="shared" si="1"/>
        <v>99.6210580777595</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55369376.899999999</v>
      </c>
      <c r="E86" s="249">
        <v>52825219.270000003</v>
      </c>
      <c r="F86" s="95">
        <f t="shared" si="1"/>
        <v>95.405117824253509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2182640</v>
      </c>
      <c r="E87" s="106">
        <f t="shared" si="17"/>
        <v>4411649.63</v>
      </c>
      <c r="F87" s="95">
        <f t="shared" si="1"/>
        <v>202.1244744896089</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10488781</v>
      </c>
      <c r="E88" s="106">
        <f t="shared" si="18"/>
        <v>12717790.25</v>
      </c>
      <c r="F88" s="95">
        <f t="shared" si="1"/>
        <v>121.25136610250516</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1783549</v>
      </c>
      <c r="E89" s="249">
        <v>1577684.21</v>
      </c>
      <c r="F89" s="95">
        <f t="shared" si="1"/>
        <v>88.457575878206868</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913300</v>
      </c>
      <c r="E93" s="249">
        <v>3348174.72</v>
      </c>
      <c r="F93" s="95">
        <f t="shared" si="1"/>
        <v>366.60185262235848</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7126040</v>
      </c>
      <c r="E97" s="249">
        <v>7126039.5099999998</v>
      </c>
      <c r="F97" s="95">
        <f t="shared" si="1"/>
        <v>99.999993123810697</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665892</v>
      </c>
      <c r="E98" s="249">
        <v>665891.81000000006</v>
      </c>
      <c r="F98" s="95">
        <f t="shared" si="1"/>
        <v>99.999971466844485</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8306141</v>
      </c>
      <c r="E117" s="249">
        <v>8306140.6200000001</v>
      </c>
      <c r="F117" s="95">
        <f t="shared" si="1"/>
        <v>99.999995425071646</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7412883</v>
      </c>
      <c r="E118" s="106">
        <f t="shared" si="20"/>
        <v>7777722.0299999993</v>
      </c>
      <c r="F118" s="95">
        <f t="shared" si="1"/>
        <v>104.92168876805421</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7412883</v>
      </c>
      <c r="E119" s="106">
        <f t="shared" si="21"/>
        <v>7777722.0299999993</v>
      </c>
      <c r="F119" s="95">
        <f t="shared" si="1"/>
        <v>104.92168876805421</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360370</v>
      </c>
      <c r="E120" s="249">
        <v>35833.26</v>
      </c>
      <c r="F120" s="95">
        <f t="shared" si="1"/>
        <v>9.9434636623470318</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6611624</v>
      </c>
      <c r="E123" s="249">
        <v>7131195.5899999999</v>
      </c>
      <c r="F123" s="95">
        <f t="shared" si="1"/>
        <v>107.85845640949938</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376605</v>
      </c>
      <c r="E124" s="249">
        <v>509647.12</v>
      </c>
      <c r="F124" s="95">
        <f t="shared" si="1"/>
        <v>135.32670038900173</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64284</v>
      </c>
      <c r="E125" s="249">
        <v>101046.06</v>
      </c>
      <c r="F125" s="95">
        <f t="shared" si="1"/>
        <v>157.18695165204406</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4414946822</v>
      </c>
      <c r="E134" s="106">
        <f t="shared" si="23"/>
        <v>4400468017.2799997</v>
      </c>
      <c r="F134" s="95">
        <f t="shared" si="1"/>
        <v>99.672050303123669</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4446233042</v>
      </c>
      <c r="E135" s="106">
        <f t="shared" si="24"/>
        <v>4431754237.2799997</v>
      </c>
      <c r="F135" s="95">
        <f t="shared" si="1"/>
        <v>99.674357943381935</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113686</v>
      </c>
      <c r="E136" s="249">
        <v>60002</v>
      </c>
      <c r="F136" s="95">
        <f t="shared" si="1"/>
        <v>52.778706261105143</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101400</v>
      </c>
      <c r="E137" s="249">
        <v>0</v>
      </c>
      <c r="F137" s="95">
        <f t="shared" si="1"/>
        <v>0</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4413365099</v>
      </c>
      <c r="E139" s="249">
        <v>4398478595</v>
      </c>
      <c r="F139" s="95">
        <f t="shared" si="1"/>
        <v>99.662694935359582</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1118694</v>
      </c>
      <c r="E140" s="249">
        <v>1175664.19</v>
      </c>
      <c r="F140" s="95">
        <f t="shared" si="1"/>
        <v>105.09256239865414</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31534163</v>
      </c>
      <c r="E141" s="249">
        <v>32039976.09</v>
      </c>
      <c r="F141" s="95">
        <f t="shared" si="1"/>
        <v>101.60401622202562</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31286220</v>
      </c>
      <c r="E145" s="249">
        <v>31286220</v>
      </c>
      <c r="F145" s="95">
        <f t="shared" si="1"/>
        <v>100</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741093029.69999981</v>
      </c>
      <c r="E146" s="106">
        <f t="shared" si="26"/>
        <v>682730477.78000045</v>
      </c>
      <c r="F146" s="95">
        <f t="shared" si="1"/>
        <v>92.124800857508404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226629276</v>
      </c>
      <c r="E147" s="249">
        <v>210118081.36000001</v>
      </c>
      <c r="F147" s="95">
        <f t="shared" si="1"/>
        <v>92.714447607377963</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4090574</v>
      </c>
      <c r="E149" s="106">
        <f t="shared" si="27"/>
        <v>5784418.1200000001</v>
      </c>
      <c r="F149" s="95">
        <f t="shared" si="1"/>
        <v>141.40847030270081</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3591</v>
      </c>
      <c r="E153" s="249">
        <v>3591.01</v>
      </c>
      <c r="F153" s="95">
        <f t="shared" si="1"/>
        <v>100.00027847396269</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3678560</v>
      </c>
      <c r="E155" s="249">
        <v>5277838.04</v>
      </c>
      <c r="F155" s="95">
        <f t="shared" si="1"/>
        <v>143.47565460397547</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408423</v>
      </c>
      <c r="E157" s="249">
        <v>502989.07</v>
      </c>
      <c r="F157" s="95">
        <f t="shared" si="1"/>
        <v>123.1539531319245</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580175510</v>
      </c>
      <c r="E158" s="249">
        <v>559644219.90999997</v>
      </c>
      <c r="F158" s="95">
        <f t="shared" si="1"/>
        <v>96.461193253400154</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1385189007.1700001</v>
      </c>
      <c r="E159" s="249">
        <v>1227374936.7</v>
      </c>
      <c r="F159" s="95">
        <f t="shared" si="1"/>
        <v>88.607037043094877</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86452550.530000001</v>
      </c>
      <c r="E160" s="249">
        <v>77459397.680000007</v>
      </c>
      <c r="F160" s="95">
        <f t="shared" si="1"/>
        <v>89.597585270917747</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349380330</v>
      </c>
      <c r="E161" s="249">
        <v>297972345.94999999</v>
      </c>
      <c r="F161" s="95">
        <f t="shared" si="1"/>
        <v>85.285953548100423</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2726775</v>
      </c>
      <c r="E162" s="249">
        <v>2443984.5299999998</v>
      </c>
      <c r="F162" s="95">
        <f t="shared" si="1"/>
        <v>89.629123415023244</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1893550993</v>
      </c>
      <c r="E163" s="249">
        <v>1698066906.47</v>
      </c>
      <c r="F163" s="95">
        <f t="shared" si="1"/>
        <v>89.67632309598963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40894329</v>
      </c>
      <c r="E164" s="106">
        <f t="shared" si="28"/>
        <v>29091120.790000007</v>
      </c>
      <c r="F164" s="95">
        <f t="shared" si="1"/>
        <v>71.137298254728691</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135111435</v>
      </c>
      <c r="E165" s="249">
        <v>136048184.84999999</v>
      </c>
      <c r="F165" s="95">
        <f t="shared" si="1"/>
        <v>100.69331648353818</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30587133</v>
      </c>
      <c r="E166" s="249">
        <v>17812372.239999998</v>
      </c>
      <c r="F166" s="95">
        <f t="shared" si="1"/>
        <v>58.234853982555336</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124804239</v>
      </c>
      <c r="E169" s="249">
        <v>124769436.3</v>
      </c>
      <c r="F169" s="95">
        <f t="shared" si="1"/>
        <v>99.972114168333661</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160219492.33000001</v>
      </c>
      <c r="E170" s="106">
        <f t="shared" si="29"/>
        <v>177059464.82999998</v>
      </c>
      <c r="F170" s="95">
        <f t="shared" si="1"/>
        <v>110.51056413617584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17484044</v>
      </c>
      <c r="E171" s="249">
        <v>17745828.989999998</v>
      </c>
      <c r="F171" s="95">
        <f t="shared" si="1"/>
        <v>101.49727940515363</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155639</v>
      </c>
      <c r="E172" s="249">
        <v>54115.58</v>
      </c>
      <c r="F172" s="95">
        <f t="shared" si="1"/>
        <v>34.769935555998174</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142579809.33000001</v>
      </c>
      <c r="E173" s="249">
        <v>159259520.25999999</v>
      </c>
      <c r="F173" s="95">
        <f t="shared" si="1"/>
        <v>111.6985083711221</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25388702175.619995</v>
      </c>
      <c r="E175" s="106">
        <f t="shared" si="30"/>
        <v>27308511573.110004</v>
      </c>
      <c r="F175" s="95">
        <f t="shared" si="1"/>
        <v>107.5616681160392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5341857604.9200001</v>
      </c>
      <c r="E176" s="106">
        <f t="shared" si="31"/>
        <v>4484541597.4800005</v>
      </c>
      <c r="F176" s="95">
        <f t="shared" si="1"/>
        <v>83.950976030315985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1908187041.8399999</v>
      </c>
      <c r="E177" s="106">
        <f t="shared" si="32"/>
        <v>1743186410.51</v>
      </c>
      <c r="F177" s="95">
        <f t="shared" si="1"/>
        <v>91.353015835863999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433702756.99000001</v>
      </c>
      <c r="E178" s="249">
        <v>462473066.58999997</v>
      </c>
      <c r="F178" s="95">
        <f t="shared" si="1"/>
        <v>106.63364692437575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881633462.01999998</v>
      </c>
      <c r="E179" s="249">
        <v>698857921.28999996</v>
      </c>
      <c r="F179" s="95">
        <f t="shared" si="1"/>
        <v>79.268534078638027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3360071.74</v>
      </c>
      <c r="E180" s="106">
        <f t="shared" si="33"/>
        <v>6125636.4299999997</v>
      </c>
      <c r="F180" s="95">
        <f t="shared" si="1"/>
        <v>182.30671557030504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21418</v>
      </c>
      <c r="E181" s="249">
        <v>9456.8799999999992</v>
      </c>
      <c r="F181" s="95">
        <f t="shared" si="1"/>
        <v>44.153889252031</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927518</v>
      </c>
      <c r="E182" s="249">
        <v>1205235.6499999999</v>
      </c>
      <c r="F182" s="95">
        <f t="shared" si="1"/>
        <v>129.94202268850844</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2411135.7400000002</v>
      </c>
      <c r="E183" s="249">
        <v>4910943.9000000004</v>
      </c>
      <c r="F183" s="95">
        <f t="shared" si="1"/>
        <v>203.67762040638988</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93043766</v>
      </c>
      <c r="E184" s="249">
        <v>96596355.209999993</v>
      </c>
      <c r="F184" s="95">
        <f t="shared" si="1"/>
        <v>103.81819154869547</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1799605</v>
      </c>
      <c r="E185" s="249">
        <v>3803.2</v>
      </c>
      <c r="F185" s="95">
        <f t="shared" si="1"/>
        <v>0.21133526523876073</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79122678</v>
      </c>
      <c r="E186" s="249">
        <v>53940759.369999997</v>
      </c>
      <c r="F186" s="95">
        <f t="shared" si="1"/>
        <v>68.173576442900469</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19939908</v>
      </c>
      <c r="E187" s="249">
        <v>18196382.239999998</v>
      </c>
      <c r="F187" s="95">
        <f t="shared" si="1"/>
        <v>91.25609927588431</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395584794.08999997</v>
      </c>
      <c r="E188" s="249">
        <v>406992486.18000001</v>
      </c>
      <c r="F188" s="95">
        <f t="shared" si="1"/>
        <v>102.88375394110945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259464066.08000001</v>
      </c>
      <c r="E189" s="249">
        <v>222717173.06999999</v>
      </c>
      <c r="F189" s="95">
        <f t="shared" si="1"/>
        <v>85.837386438448121</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3159390026</v>
      </c>
      <c r="E206" s="106">
        <f t="shared" si="37"/>
        <v>2486914319.6300001</v>
      </c>
      <c r="F206" s="95">
        <f t="shared" si="1"/>
        <v>78.715014580792371</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3159390026</v>
      </c>
      <c r="E207" s="106">
        <f t="shared" si="38"/>
        <v>2110334919.25</v>
      </c>
      <c r="F207" s="95">
        <f t="shared" si="1"/>
        <v>66.795644155458263</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59822347</v>
      </c>
      <c r="E208" s="249">
        <v>68003447.530000001</v>
      </c>
      <c r="F208" s="95">
        <f t="shared" si="1"/>
        <v>113.67565958253026</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30586995</v>
      </c>
      <c r="E211" s="249">
        <v>1963.9</v>
      </c>
      <c r="F211" s="95">
        <f t="shared" si="1"/>
        <v>6.4207026548374563E-3</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1904829494</v>
      </c>
      <c r="E212" s="249">
        <v>1460526133.95</v>
      </c>
      <c r="F212" s="95">
        <f t="shared" si="1"/>
        <v>76.674901273342002</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2868750</v>
      </c>
      <c r="E213" s="249">
        <v>2177957.13</v>
      </c>
      <c r="F213" s="95">
        <f t="shared" si="1"/>
        <v>75.920074248366006</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580434001</v>
      </c>
      <c r="E214" s="249">
        <v>302226043.88999999</v>
      </c>
      <c r="F214" s="95">
        <f t="shared" si="1"/>
        <v>52.068976553632318</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269807</v>
      </c>
      <c r="E215" s="249">
        <v>197207.57</v>
      </c>
      <c r="F215" s="95">
        <f t="shared" si="1"/>
        <v>73.092088048123287</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580578632</v>
      </c>
      <c r="E217" s="249">
        <v>277202165.27999997</v>
      </c>
      <c r="F217" s="95">
        <f t="shared" si="1"/>
        <v>47.745843543205005</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376579400.38</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376579400.38</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14816471</v>
      </c>
      <c r="E234" s="106">
        <f t="shared" si="40"/>
        <v>31723694.27</v>
      </c>
      <c r="F234" s="95">
        <f t="shared" si="1"/>
        <v>214.11100031849691</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2459651</v>
      </c>
      <c r="E235" s="249">
        <v>14083378.43</v>
      </c>
      <c r="F235" s="95">
        <f t="shared" si="1"/>
        <v>572.57628948171919</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12356820</v>
      </c>
      <c r="E236" s="249">
        <v>17640315.84</v>
      </c>
      <c r="F236" s="95">
        <f t="shared" si="1"/>
        <v>142.75773087250602</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20046844570.699997</v>
      </c>
      <c r="E237" s="106">
        <f t="shared" si="41"/>
        <v>22823969975.630005</v>
      </c>
      <c r="F237" s="95">
        <f t="shared" si="1"/>
        <v>113.85317971182852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20760268991.359997</v>
      </c>
      <c r="E238" s="106">
        <f t="shared" si="42"/>
        <v>23049411102.750004</v>
      </c>
      <c r="F238" s="95">
        <f t="shared" si="1"/>
        <v>111.02655323176545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23982554145.359997</v>
      </c>
      <c r="E239" s="106">
        <f t="shared" si="43"/>
        <v>25607299753.820004</v>
      </c>
      <c r="F239" s="95">
        <f t="shared" si="1"/>
        <v>106.77469796841615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22404193862.169998</v>
      </c>
      <c r="E240" s="249">
        <v>24006332274.580002</v>
      </c>
      <c r="F240" s="95">
        <f t="shared" si="1"/>
        <v>107.15106476165272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1578360283.1900001</v>
      </c>
      <c r="E241" s="249">
        <v>1600967479.24</v>
      </c>
      <c r="F241" s="95">
        <f t="shared" si="1"/>
        <v>101.4323216499283</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3222285154</v>
      </c>
      <c r="E242" s="106">
        <f t="shared" si="44"/>
        <v>2557888651.0700002</v>
      </c>
      <c r="F242" s="95">
        <f t="shared" si="1"/>
        <v>79.381200881453722</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3197609300</v>
      </c>
      <c r="E243" s="249">
        <v>2539824601.6500001</v>
      </c>
      <c r="F243" s="95">
        <f t="shared" si="1"/>
        <v>79.428859606143874</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24675854</v>
      </c>
      <c r="E244" s="249">
        <v>18064049.420000002</v>
      </c>
      <c r="F244" s="95">
        <f t="shared" si="1"/>
        <v>73.205366752453642</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-1454656476.3699999</v>
      </c>
      <c r="E245" s="106">
        <f t="shared" si="45"/>
        <v>-908239460.95000076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6526775367.8699999</v>
      </c>
      <c r="E246" s="106">
        <f t="shared" si="46"/>
        <v>7882479382.7299995</v>
      </c>
      <c r="F246" s="95">
        <f t="shared" si="1"/>
        <v>120.77142139032173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3970752692.8699999</v>
      </c>
      <c r="E247" s="249">
        <v>5949579331.9099998</v>
      </c>
      <c r="F247" s="95">
        <f t="shared" si="1"/>
        <v>149.83505123835184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2556022675</v>
      </c>
      <c r="E249" s="249">
        <v>1932900050.8199999</v>
      </c>
      <c r="F249" s="95">
        <f t="shared" si="1"/>
        <v>75.621396857130776</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7981431844.2399998</v>
      </c>
      <c r="E250" s="106">
        <f t="shared" si="47"/>
        <v>8790718843.6800003</v>
      </c>
      <c r="F250" s="95">
        <f t="shared" si="1"/>
        <v>110.139621752506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7981431844.2399998</v>
      </c>
      <c r="E252" s="249">
        <v>8790718843.6800003</v>
      </c>
      <c r="F252" s="95">
        <f t="shared" si="1"/>
        <v>110.139621752506</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3733</v>
      </c>
      <c r="E254" s="249">
        <v>3445.26</v>
      </c>
      <c r="F254" s="95">
        <f t="shared" si="1"/>
        <v>92.291990356281815</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718050692.71000004</v>
      </c>
      <c r="E255" s="249">
        <v>660330296.54999995</v>
      </c>
      <c r="F255" s="95">
        <f t="shared" si="1"/>
        <v>91.961515148442075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23113106</v>
      </c>
      <c r="E256" s="249">
        <v>22467382.850000001</v>
      </c>
      <c r="F256" s="95">
        <f t="shared" si="1"/>
        <v>97.20624675022043</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71990</v>
      </c>
      <c r="E257" s="249">
        <v>4099.6899999999996</v>
      </c>
      <c r="F257" s="95">
        <f t="shared" si="1"/>
        <v>5.6948048340047217</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10251321106.809999</v>
      </c>
      <c r="E259" s="106">
        <f t="shared" si="49"/>
        <v>9449081569.2199993</v>
      </c>
      <c r="F259" s="95">
        <f t="shared" si="1"/>
        <v>92.174281448884983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10251321106.809999</v>
      </c>
      <c r="E260" s="250">
        <v>9449081569.2199993</v>
      </c>
      <c r="F260" s="99">
        <f t="shared" si="1"/>
        <v>92.174281448884983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8843899</v>
      </c>
      <c r="E262" s="249">
        <v>11201159.98</v>
      </c>
      <c r="F262" s="95">
        <f t="shared" ref="F262:F322" si="50">IF(D262&gt;0,IF(E262/D262&gt;=100,"&gt;&gt;100",E262/D262*100),"-")</f>
        <v>126.65409204695803</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1644882</v>
      </c>
      <c r="E263" s="249">
        <v>1516630.27</v>
      </c>
      <c r="F263" s="95">
        <f t="shared" si="50"/>
        <v>92.202982949536803</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2478605604.6999998</v>
      </c>
      <c r="E264" s="249">
        <v>2243628269.3699999</v>
      </c>
      <c r="F264" s="95">
        <f t="shared" si="50"/>
        <v>90.519777132576905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156038418</v>
      </c>
      <c r="E265" s="249">
        <v>137169114.88</v>
      </c>
      <c r="F265" s="95">
        <f t="shared" si="50"/>
        <v>87.907270938878654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157454958</v>
      </c>
      <c r="E266" s="249">
        <v>144039345.19</v>
      </c>
      <c r="F266" s="95">
        <f t="shared" si="50"/>
        <v>91.479713957308348</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8243610</v>
      </c>
      <c r="E267" s="249">
        <v>9821211.9000000004</v>
      </c>
      <c r="F267" s="95">
        <f t="shared" si="50"/>
        <v>119.13726995818581</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25737853.420000002</v>
      </c>
      <c r="E268" s="249">
        <v>27402647.129999999</v>
      </c>
      <c r="F268" s="95">
        <f t="shared" si="50"/>
        <v>106.46826945057641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7735799.7000000002</v>
      </c>
      <c r="E269" s="249">
        <v>9506184.8800000008</v>
      </c>
      <c r="F269" s="95">
        <f t="shared" si="50"/>
        <v>122.88561297676827</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163561</v>
      </c>
      <c r="E270" s="249">
        <v>7488.16</v>
      </c>
      <c r="F270" s="95">
        <f t="shared" si="50"/>
        <v>4.5782062961219356</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6045184</v>
      </c>
      <c r="E271" s="249">
        <v>5242120.67</v>
      </c>
      <c r="F271" s="95">
        <f t="shared" si="50"/>
        <v>86.715651169592192</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22800.65</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17850</v>
      </c>
      <c r="E283" s="249">
        <v>17850</v>
      </c>
      <c r="F283" s="95">
        <f t="shared" si="50"/>
        <v>100</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626166872.86000001</v>
      </c>
      <c r="E287" s="249">
        <v>515152736.58999997</v>
      </c>
      <c r="F287" s="95">
        <f t="shared" si="50"/>
        <v>82.27083848065196</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1282020168.98</v>
      </c>
      <c r="E288" s="249">
        <v>1228033673.9200001</v>
      </c>
      <c r="F288" s="95">
        <f t="shared" si="50"/>
        <v>95.788951190763811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131028297.08</v>
      </c>
      <c r="E289" s="249">
        <v>81444103.219999999</v>
      </c>
      <c r="F289" s="95">
        <f t="shared" si="50"/>
        <v>62.157644596627769</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128435769</v>
      </c>
      <c r="E290" s="249">
        <v>141273069.84999999</v>
      </c>
      <c r="F290" s="95">
        <f t="shared" si="50"/>
        <v>109.99511347185533</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1320311</v>
      </c>
      <c r="E293" s="249">
        <v>1308502.78</v>
      </c>
      <c r="F293" s="95">
        <f t="shared" si="50"/>
        <v>99.105648593399593</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3158069715</v>
      </c>
      <c r="E294" s="249">
        <v>2485605816.8499999</v>
      </c>
      <c r="F294" s="95">
        <f t="shared" si="50"/>
        <v>78.706489759995677</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235388076</v>
      </c>
      <c r="E295" s="249">
        <v>282788054.69</v>
      </c>
      <c r="F295" s="95">
        <f t="shared" si="50"/>
        <v>120.13694979604659</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700324</v>
      </c>
      <c r="E296" s="249">
        <v>679262.52</v>
      </c>
      <c r="F296" s="95">
        <f t="shared" si="50"/>
        <v>96.992609135200283</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14644804.5</v>
      </c>
      <c r="E297" s="249">
        <v>12270341.140000001</v>
      </c>
      <c r="F297" s="95">
        <f t="shared" si="50"/>
        <v>83.786308926145111</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21081462.91</v>
      </c>
      <c r="E298" s="249">
        <v>10315909.98</v>
      </c>
      <c r="F298" s="95">
        <f t="shared" si="50"/>
        <v>48.933558472864064</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22893097</v>
      </c>
      <c r="E299" s="249">
        <v>10298584.1</v>
      </c>
      <c r="F299" s="95">
        <f t="shared" si="50"/>
        <v>44.985543458798958</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1563914</v>
      </c>
      <c r="E301" s="249">
        <v>801269.85</v>
      </c>
      <c r="F301" s="95">
        <f t="shared" si="50"/>
        <v>51.234904860497444</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9185485.2300000004</v>
      </c>
      <c r="E302" s="249">
        <v>11206783.17</v>
      </c>
      <c r="F302" s="95">
        <f t="shared" si="50"/>
        <v>122.00534745185148</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4755384</v>
      </c>
      <c r="E309" s="249">
        <v>1088687.6000000001</v>
      </c>
      <c r="F309" s="95">
        <f t="shared" si="50"/>
        <v>22.893789439506882</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538061</v>
      </c>
      <c r="E312" s="249">
        <v>222363.23</v>
      </c>
      <c r="F312" s="95">
        <f t="shared" si="50"/>
        <v>41.326769641360364</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578966335</v>
      </c>
      <c r="E313" s="249">
        <v>301896053.01999998</v>
      </c>
      <c r="F313" s="95">
        <f t="shared" si="50"/>
        <v>52.143973624994963</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D141" sqref="D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993202019</v>
      </c>
      <c r="E5" s="81">
        <f t="shared" si="0"/>
        <v>935763905.55999994</v>
      </c>
      <c r="F5" s="82">
        <f t="shared" ref="F5:F141" si="1">IF(D5&gt;0,IF(E5/D5&gt;=100,"&gt;&gt;100",E5/D5*100),"-")</f>
        <v>94.216875082691516</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937913759</v>
      </c>
      <c r="E6" s="83">
        <f t="shared" si="2"/>
        <v>887446155.75999999</v>
      </c>
      <c r="F6" s="65">
        <f t="shared" si="1"/>
        <v>94.619163781773679</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921560649</v>
      </c>
      <c r="E7" s="251">
        <v>883802626.73000002</v>
      </c>
      <c r="F7" s="65">
        <f t="shared" si="1"/>
        <v>95.902817431389693</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16353110</v>
      </c>
      <c r="E9" s="251">
        <v>3643529.03</v>
      </c>
      <c r="F9" s="65">
        <f t="shared" si="1"/>
        <v>22.280343188543338</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17306621</v>
      </c>
      <c r="E13" s="83">
        <f t="shared" si="4"/>
        <v>19690191.050000001</v>
      </c>
      <c r="F13" s="65">
        <f t="shared" si="1"/>
        <v>113.77259055941653</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17306621</v>
      </c>
      <c r="E14" s="251">
        <v>19690191.050000001</v>
      </c>
      <c r="F14" s="65">
        <f t="shared" si="1"/>
        <v>113.77259055941653</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3868702</v>
      </c>
      <c r="E18" s="251">
        <v>5534117.6900000004</v>
      </c>
      <c r="F18" s="65">
        <f t="shared" si="1"/>
        <v>143.04843562517868</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18772710</v>
      </c>
      <c r="E19" s="251">
        <v>28627.62</v>
      </c>
      <c r="F19" s="65">
        <f t="shared" si="1"/>
        <v>0.15249593692120103</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15340227</v>
      </c>
      <c r="E20" s="251">
        <v>23064813.440000001</v>
      </c>
      <c r="F20" s="65">
        <f t="shared" si="1"/>
        <v>150.35509865662354</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110458411</v>
      </c>
      <c r="E28" s="83">
        <f t="shared" si="6"/>
        <v>109263047.61000001</v>
      </c>
      <c r="F28" s="65">
        <f t="shared" si="1"/>
        <v>98.917815873704726</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100918739</v>
      </c>
      <c r="E30" s="251">
        <v>98385958.790000007</v>
      </c>
      <c r="F30" s="65">
        <f t="shared" si="1"/>
        <v>97.490277588585414</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15365</v>
      </c>
      <c r="E31" s="251">
        <v>15328.11</v>
      </c>
      <c r="F31" s="65">
        <f t="shared" si="1"/>
        <v>99.759908883826881</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9524307</v>
      </c>
      <c r="E34" s="251">
        <v>10861760.710000001</v>
      </c>
      <c r="F34" s="65">
        <f t="shared" si="1"/>
        <v>114.04253044342229</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1408421936.22</v>
      </c>
      <c r="E35" s="83">
        <f t="shared" si="7"/>
        <v>1236914667.5700002</v>
      </c>
      <c r="F35" s="65">
        <f t="shared" si="1"/>
        <v>87.822735201760594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46356373.780000001</v>
      </c>
      <c r="E39" s="83">
        <f t="shared" si="9"/>
        <v>37178256.339999996</v>
      </c>
      <c r="F39" s="65">
        <f t="shared" si="1"/>
        <v>80.20095902333108</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5781287</v>
      </c>
      <c r="E40" s="251">
        <v>4867381.0999999996</v>
      </c>
      <c r="F40" s="65">
        <f t="shared" si="1"/>
        <v>84.191999117151596</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40050667.780000001</v>
      </c>
      <c r="E41" s="251">
        <v>31771962.620000001</v>
      </c>
      <c r="F41" s="65">
        <f t="shared" si="1"/>
        <v>79.329420409479127</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524419</v>
      </c>
      <c r="E42" s="251">
        <v>538912.62</v>
      </c>
      <c r="F42" s="65">
        <f t="shared" si="1"/>
        <v>102.76374807167552</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37881862</v>
      </c>
      <c r="E43" s="83">
        <f t="shared" si="10"/>
        <v>3536739.44</v>
      </c>
      <c r="F43" s="65">
        <f t="shared" si="1"/>
        <v>9.3362344226902039</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37881862</v>
      </c>
      <c r="E49" s="251">
        <v>3536739.44</v>
      </c>
      <c r="F49" s="65">
        <f t="shared" si="1"/>
        <v>9.3362344226902039</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1150198657</v>
      </c>
      <c r="E54" s="83">
        <f t="shared" si="12"/>
        <v>1054747483.21</v>
      </c>
      <c r="F54" s="65">
        <f t="shared" si="1"/>
        <v>91.701331486600751</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1149478657</v>
      </c>
      <c r="E55" s="251">
        <v>1054027483.21</v>
      </c>
      <c r="F55" s="65">
        <f t="shared" si="1"/>
        <v>91.696133441997446</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720000</v>
      </c>
      <c r="E59" s="251">
        <v>720000</v>
      </c>
      <c r="F59" s="65">
        <f t="shared" si="1"/>
        <v>100</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34359768.439999998</v>
      </c>
      <c r="E61" s="83">
        <f t="shared" si="13"/>
        <v>47193300.030000001</v>
      </c>
      <c r="F61" s="65">
        <f t="shared" si="1"/>
        <v>137.35046006613891</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34259757.439999998</v>
      </c>
      <c r="E64" s="251">
        <v>47130800.030000001</v>
      </c>
      <c r="F64" s="65">
        <f t="shared" si="1"/>
        <v>137.56898341309449</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100011</v>
      </c>
      <c r="E65" s="251">
        <v>62500</v>
      </c>
      <c r="F65" s="65">
        <f t="shared" si="1"/>
        <v>62.493125756166826</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72783054</v>
      </c>
      <c r="E66" s="83">
        <f t="shared" si="14"/>
        <v>47795329.399999999</v>
      </c>
      <c r="F66" s="65">
        <f t="shared" si="1"/>
        <v>65.668210899751472</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72783054</v>
      </c>
      <c r="E69" s="251">
        <v>47795329.399999999</v>
      </c>
      <c r="F69" s="65">
        <f t="shared" si="1"/>
        <v>65.668210899751472</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66842221</v>
      </c>
      <c r="E74" s="251">
        <v>46463559.149999999</v>
      </c>
      <c r="F74" s="65">
        <f t="shared" si="1"/>
        <v>69.512290966513518</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343014779</v>
      </c>
      <c r="E75" s="83">
        <f t="shared" si="15"/>
        <v>269604867.31999999</v>
      </c>
      <c r="F75" s="65">
        <f t="shared" si="1"/>
        <v>78.598615519128984</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70143021</v>
      </c>
      <c r="E76" s="251">
        <v>32751276.23</v>
      </c>
      <c r="F76" s="65">
        <f t="shared" si="1"/>
        <v>46.692138095962534</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258226091</v>
      </c>
      <c r="E77" s="251">
        <v>211693552.96000001</v>
      </c>
      <c r="F77" s="65">
        <f t="shared" si="1"/>
        <v>81.979923926432363</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297238</v>
      </c>
      <c r="E80" s="251">
        <v>3306418.38</v>
      </c>
      <c r="F80" s="65">
        <f t="shared" si="1"/>
        <v>1112.3807790390192</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14348429</v>
      </c>
      <c r="E81" s="251">
        <v>21853619.75</v>
      </c>
      <c r="F81" s="65">
        <f t="shared" si="1"/>
        <v>152.30670723603259</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1648115729</v>
      </c>
      <c r="E82" s="83">
        <f t="shared" si="16"/>
        <v>1180131492.5</v>
      </c>
      <c r="F82" s="65">
        <f t="shared" si="1"/>
        <v>71.604892286056213</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378185745</v>
      </c>
      <c r="E84" s="251">
        <v>281775923.17000002</v>
      </c>
      <c r="F84" s="65">
        <f t="shared" si="1"/>
        <v>74.507282967526976</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142990450</v>
      </c>
      <c r="E86" s="251">
        <v>169207713.46000001</v>
      </c>
      <c r="F86" s="65">
        <f t="shared" si="1"/>
        <v>118.33497513994817</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1126939534</v>
      </c>
      <c r="E88" s="251">
        <v>729147855.87</v>
      </c>
      <c r="F88" s="65">
        <f t="shared" si="1"/>
        <v>64.701595238383035</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1951098204.9000001</v>
      </c>
      <c r="E89" s="83">
        <f t="shared" si="17"/>
        <v>2039922702.2799997</v>
      </c>
      <c r="F89" s="65">
        <f t="shared" si="1"/>
        <v>104.55253852199368</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968465551</v>
      </c>
      <c r="E94" s="83">
        <f t="shared" si="19"/>
        <v>1001971983.8199999</v>
      </c>
      <c r="F94" s="65">
        <f t="shared" si="1"/>
        <v>103.45974441583414</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454163717</v>
      </c>
      <c r="E95" s="251">
        <v>475534417.19999999</v>
      </c>
      <c r="F95" s="65">
        <f t="shared" si="1"/>
        <v>104.70550583414395</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466320163</v>
      </c>
      <c r="E96" s="251">
        <v>471547804.56</v>
      </c>
      <c r="F96" s="65">
        <f t="shared" si="1"/>
        <v>101.12104128767857</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47981671</v>
      </c>
      <c r="E97" s="251">
        <v>54889762.060000002</v>
      </c>
      <c r="F97" s="65">
        <f t="shared" si="1"/>
        <v>114.39735406463856</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667648875.9000001</v>
      </c>
      <c r="E99" s="83">
        <f t="shared" si="20"/>
        <v>752626226.76999986</v>
      </c>
      <c r="F99" s="65">
        <f t="shared" si="1"/>
        <v>112.72785051205983</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268897959.17000002</v>
      </c>
      <c r="E100" s="251">
        <v>333840283.45999998</v>
      </c>
      <c r="F100" s="65">
        <f t="shared" si="1"/>
        <v>124.15128939262152</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398507461.73000002</v>
      </c>
      <c r="E101" s="251">
        <v>418564984.38</v>
      </c>
      <c r="F101" s="65">
        <f t="shared" si="1"/>
        <v>105.03316112650094</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243455</v>
      </c>
      <c r="E102" s="251">
        <v>220958.93</v>
      </c>
      <c r="F102" s="65">
        <f t="shared" si="1"/>
        <v>90.759659896079356</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273082543</v>
      </c>
      <c r="E104" s="251">
        <v>214201623.49000001</v>
      </c>
      <c r="F104" s="65">
        <f t="shared" si="1"/>
        <v>78.438416874563828</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1149087</v>
      </c>
      <c r="E105" s="251">
        <v>1210863.2</v>
      </c>
      <c r="F105" s="65">
        <f t="shared" si="1"/>
        <v>105.37611164341779</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40752148</v>
      </c>
      <c r="E106" s="251">
        <v>69912005</v>
      </c>
      <c r="F106" s="65">
        <f t="shared" si="1"/>
        <v>171.55415955006839</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1070569044</v>
      </c>
      <c r="E107" s="83">
        <f t="shared" si="21"/>
        <v>1145052344.73</v>
      </c>
      <c r="F107" s="65">
        <f t="shared" si="1"/>
        <v>106.95735610397492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448849785</v>
      </c>
      <c r="E108" s="251">
        <v>396325186.27999997</v>
      </c>
      <c r="F108" s="65">
        <f t="shared" si="1"/>
        <v>88.297956136928974</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587072488</v>
      </c>
      <c r="E109" s="251">
        <v>720592838.63999999</v>
      </c>
      <c r="F109" s="65">
        <f t="shared" si="1"/>
        <v>122.74341812454341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9101166</v>
      </c>
      <c r="E111" s="251">
        <v>8215448.5199999996</v>
      </c>
      <c r="F111" s="65">
        <f t="shared" si="1"/>
        <v>90.268087847205507</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25545605</v>
      </c>
      <c r="E113" s="251">
        <v>19918871.289999999</v>
      </c>
      <c r="F113" s="65">
        <f t="shared" si="1"/>
        <v>77.973770008578768</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4087888337.3200002</v>
      </c>
      <c r="E114" s="83">
        <f t="shared" si="22"/>
        <v>4320303359.7300005</v>
      </c>
      <c r="F114" s="65">
        <f t="shared" si="1"/>
        <v>105.68545427936935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2675002711.54</v>
      </c>
      <c r="E115" s="83">
        <f t="shared" si="23"/>
        <v>2864609014.9200001</v>
      </c>
      <c r="F115" s="65">
        <f t="shared" si="1"/>
        <v>107.0880789227628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1052973919</v>
      </c>
      <c r="E116" s="251">
        <v>1080832378.54</v>
      </c>
      <c r="F116" s="65">
        <f t="shared" si="1"/>
        <v>102.64569321588297</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1622028792.54</v>
      </c>
      <c r="E117" s="251">
        <v>1783776636.3800001</v>
      </c>
      <c r="F117" s="65">
        <f t="shared" si="1"/>
        <v>109.9719465267144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895253175.38</v>
      </c>
      <c r="E118" s="83">
        <f t="shared" si="24"/>
        <v>937401067.38</v>
      </c>
      <c r="F118" s="65">
        <f t="shared" si="1"/>
        <v>104.70792990844294</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895253175.38</v>
      </c>
      <c r="E120" s="251">
        <v>937401067.38</v>
      </c>
      <c r="F120" s="65">
        <f t="shared" si="1"/>
        <v>104.70792990844294</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19182833</v>
      </c>
      <c r="E125" s="251">
        <v>25607454.079999998</v>
      </c>
      <c r="F125" s="65">
        <f t="shared" si="1"/>
        <v>133.49151337552695</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171814397.40000001</v>
      </c>
      <c r="E126" s="251">
        <v>194932290.78</v>
      </c>
      <c r="F126" s="65">
        <f t="shared" si="1"/>
        <v>113.45515494035077</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505991</v>
      </c>
      <c r="E127" s="251">
        <v>604318.43000000005</v>
      </c>
      <c r="F127" s="65">
        <f t="shared" si="1"/>
        <v>119.43264405888642</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326129229</v>
      </c>
      <c r="E128" s="251">
        <v>297149214.13999999</v>
      </c>
      <c r="F128" s="65">
        <f t="shared" si="1"/>
        <v>91.113947391694836</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1094054481</v>
      </c>
      <c r="E129" s="83">
        <f t="shared" si="26"/>
        <v>1101346258.01</v>
      </c>
      <c r="F129" s="65">
        <f t="shared" si="1"/>
        <v>100.66649121562348</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45940135</v>
      </c>
      <c r="E130" s="83">
        <f t="shared" si="27"/>
        <v>42041081.149999999</v>
      </c>
      <c r="F130" s="65">
        <f t="shared" si="1"/>
        <v>91.512750561137878</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45940135</v>
      </c>
      <c r="E132" s="251">
        <v>42041081.149999999</v>
      </c>
      <c r="F132" s="65">
        <f t="shared" si="1"/>
        <v>91.512750561137878</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311954958</v>
      </c>
      <c r="E133" s="251">
        <v>264265794.19</v>
      </c>
      <c r="F133" s="65">
        <f t="shared" si="1"/>
        <v>84.712804657523662</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593552514</v>
      </c>
      <c r="E135" s="251">
        <v>605825587.79999995</v>
      </c>
      <c r="F135" s="65">
        <f t="shared" si="1"/>
        <v>102.06773175254381</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45394922</v>
      </c>
      <c r="E138" s="251">
        <v>46103180.640000001</v>
      </c>
      <c r="F138" s="65">
        <f t="shared" si="1"/>
        <v>101.56021556772363</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97211952</v>
      </c>
      <c r="E140" s="251">
        <v>143110614.22999999</v>
      </c>
      <c r="F140" s="65">
        <f t="shared" si="1"/>
        <v>147.21504021439665</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12706822941.440001</v>
      </c>
      <c r="E141" s="108">
        <f t="shared" si="28"/>
        <v>12338302645.309999</v>
      </c>
      <c r="F141" s="84">
        <f t="shared" si="1"/>
        <v>97.099823474141843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E30" sqref="E3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1119648273.2</v>
      </c>
      <c r="E5" s="109">
        <f t="shared" si="0"/>
        <v>117990730.01000001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89288082.969999999</v>
      </c>
      <c r="E6" s="110">
        <f t="shared" si="1"/>
        <v>15996095.790000001</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88340719.120000005</v>
      </c>
      <c r="E7" s="110">
        <f t="shared" si="2"/>
        <v>726809.77</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2877912.43</v>
      </c>
      <c r="E8" s="252">
        <v>2413.14</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81979020.189999998</v>
      </c>
      <c r="E9" s="252">
        <v>68327.95</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31348.81</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19631.25</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3483786.5</v>
      </c>
      <c r="E13" s="252">
        <v>605088.62</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947363.85</v>
      </c>
      <c r="E14" s="83">
        <f>SUM(E15:E21)</f>
        <v>15269286.020000001</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522612.61</v>
      </c>
      <c r="E18" s="252">
        <v>40000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424751.24</v>
      </c>
      <c r="E19" s="252">
        <v>14941904.800000001</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287381.21999999997</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1030360190.2300001</v>
      </c>
      <c r="E22" s="110">
        <f t="shared" si="3"/>
        <v>101994634.22</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1030352186.5300001</v>
      </c>
      <c r="E23" s="110">
        <f t="shared" si="4"/>
        <v>42482535.059999995</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191249388.68000001</v>
      </c>
      <c r="E24" s="252">
        <v>8769355.4399999995</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632535192.44000006</v>
      </c>
      <c r="E25" s="252">
        <v>30786491.140000001</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200089.56</v>
      </c>
      <c r="E27" s="252">
        <v>151228.51</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206367515.84999999</v>
      </c>
      <c r="E28" s="252">
        <v>283041.43</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v>2492418.54</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8003.7</v>
      </c>
      <c r="E30" s="110">
        <f>SUM(E31:E37)</f>
        <v>59512099.160000004</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5621</v>
      </c>
      <c r="E31" s="252">
        <v>2997051.74</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3039.59</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2940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56425973.950000003</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2382.6999999999998</v>
      </c>
      <c r="E37" s="252">
        <v>83093.88</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51932.38</v>
      </c>
      <c r="E38" s="110">
        <f>E39+E44</f>
        <v>60877.04</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11381.53</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11381.53</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40550.85</v>
      </c>
      <c r="E44" s="110">
        <f t="shared" si="6"/>
        <v>60877.04</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40550.85</v>
      </c>
      <c r="E45" s="252">
        <v>60877.04</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I96" sqref="I9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5327060040.6999998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14796712298.030001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1217805779.3599999</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11251509098.210001</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5349281696.0900002</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3181325272.4099998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69946198.519999996</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936729369.78999996</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3803.2</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775798132.5</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314054167.23000002</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624370458.47000003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1117618570.29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1209778850.1700001</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833403850.16999996</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376375000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15670798391.789999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1584653929</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11359351651.939999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5286469517.1700001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3357138722.8200002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67222245.170000002</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932630053.83000004</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1799604.65</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800161319.87</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318777665.88</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595152522.54999995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1147862728.8800001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1578930081.97</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1570351638.51</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8578443.4600000009</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4452973946.9400005</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541504290.01000011</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87631799.829999998</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36611850.100000001</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21674642.039999999</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8445943.1400000006</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20899364.550000001</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401844622.55000007</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8630145.5499999989</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6976609.0899999999</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917645.39</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156137.93</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579753.14</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215500863.95000002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153725268.27000001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22127308.75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22612796.079999998</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17035490.850000001</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1265001.2400000002</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1051641.82</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148840.26999999999</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6880.87</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57638.28</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84086882.390000001</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81036882.390000001</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3050000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35717152.170000002</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28525462.579999998</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6972070.8899999997</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109946.74</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109671.96</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1387263.51</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1328856.01</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100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50885</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7422.5</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55257313.740000002</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13505699.460000001</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969476.49</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4204771.9800000004</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36577365.810000002</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50139898.549999997</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38623482.810000002</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8506207.2899999991</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876969.51</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2133238.94</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1887969.08</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600863.57999999996</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1082705.1200000001</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204400.38</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3911469656.9299998</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320827135.99000001</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1240412762.9400001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140342588.56999999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2209887169.4299998</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24512</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3215</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Provjera</v>
      </c>
      <c r="C235" s="120" t="s">
        <v>3237</v>
      </c>
      <c r="D235" s="125"/>
      <c r="E235" s="73">
        <f t="shared" si="20"/>
        <v>0</v>
      </c>
      <c r="F235" s="73">
        <f t="shared" si="21"/>
        <v>1</v>
      </c>
      <c r="G235" s="73"/>
      <c r="H235" s="73"/>
      <c r="I235" s="73"/>
      <c r="J235" s="73"/>
      <c r="K235" s="73"/>
      <c r="L235" s="73">
        <f>IF(AND('PR-RAS'!D486&gt;0,'PR-RAS'!D874=0),1,0)</f>
        <v>0</v>
      </c>
      <c r="M235" s="73">
        <f>IF(AND('PR-RAS'!E486&gt;0,'PR-RAS'!E874=0),1,0)</f>
        <v>1</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Provjera</v>
      </c>
      <c r="C274" s="121" t="s">
        <v>3276</v>
      </c>
      <c r="D274" s="125"/>
      <c r="E274" s="73">
        <f>MAX(G274:K274)</f>
        <v>0</v>
      </c>
      <c r="F274" s="73">
        <f t="shared" si="21"/>
        <v>1</v>
      </c>
      <c r="G274" s="73">
        <f>IF(AND(OR(MAX('PR-RAS'!D653:E653,'PR-RAS'!D655:E655)&gt;10000,MAX('PR-RAS'!D654:E654,'PR-RAS'!D656:E656)&gt;35000),O3&lt;&gt;174,O3&lt;&gt;713,O3&lt;&gt;1222,O3&lt;&gt;47107),1,0)</f>
        <v>0</v>
      </c>
      <c r="H274" s="73">
        <f>IF(MAX('PR-RAS'!D653:E656)&gt;100000,1,0)</f>
        <v>0</v>
      </c>
      <c r="I274" s="73"/>
      <c r="J274" s="73"/>
      <c r="K274" s="73"/>
      <c r="L274" s="73">
        <f>IF(MAX('PR-RAS'!D653:E656)&gt;1000,1,0)</f>
        <v>1</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Basta Miletić</cp:lastModifiedBy>
  <cp:lastPrinted>2023-03-03T14:26:05Z</cp:lastPrinted>
  <dcterms:created xsi:type="dcterms:W3CDTF">2022-04-01T05:14:30Z</dcterms:created>
  <dcterms:modified xsi:type="dcterms:W3CDTF">2023-03-03T14:27:14Z</dcterms:modified>
</cp:coreProperties>
</file>